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ithornto\ARM\IR - Quarterly Reports - Documents\FY2018 - Q3\_Final\"/>
    </mc:Choice>
  </mc:AlternateContent>
  <xr:revisionPtr revIDLastSave="7" documentId="13_ncr:1_{8D0DA4A1-850B-4153-B5EF-38147538D44C}" xr6:coauthVersionLast="40" xr6:coauthVersionMax="42" xr10:uidLastSave="{1F8E3CA8-9476-400C-BD76-D83AFBDBD6AA}"/>
  <bookViews>
    <workbookView xWindow="0" yWindow="0" windowWidth="19200" windowHeight="6390" xr2:uid="{00000000-000D-0000-FFFF-FFFF00000000}"/>
  </bookViews>
  <sheets>
    <sheet name="ARM KPIs" sheetId="1" r:id="rId1"/>
  </sheets>
  <definedNames>
    <definedName name="_xlnm.Print_Area" localSheetId="0">'ARM KPIs'!$B$1:$Z$110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8" i="1" l="1"/>
  <c r="Q42" i="1"/>
  <c r="Q49" i="1"/>
  <c r="K55" i="1"/>
  <c r="N54" i="1"/>
  <c r="W54" i="1" s="1"/>
  <c r="W55" i="1" s="1"/>
  <c r="W53" i="1"/>
  <c r="W52" i="1"/>
  <c r="K49" i="1"/>
  <c r="O48" i="1"/>
  <c r="O49" i="1" s="1"/>
  <c r="O55" i="1" s="1"/>
  <c r="M48" i="1"/>
  <c r="N47" i="1"/>
  <c r="N48" i="1" s="1"/>
  <c r="N49" i="1" s="1"/>
  <c r="W46" i="1"/>
  <c r="W45" i="1"/>
  <c r="O42" i="1"/>
  <c r="N42" i="1"/>
  <c r="M42" i="1"/>
  <c r="W41" i="1"/>
  <c r="W42" i="1" s="1"/>
  <c r="W40" i="1"/>
  <c r="W39" i="1"/>
  <c r="M58" i="1"/>
  <c r="N58" i="1"/>
  <c r="M59" i="1"/>
  <c r="N59" i="1"/>
  <c r="M60" i="1"/>
  <c r="N60" i="1"/>
  <c r="M61" i="1"/>
  <c r="N61" i="1"/>
  <c r="G62" i="1"/>
  <c r="H62" i="1"/>
  <c r="I62" i="1"/>
  <c r="J62" i="1"/>
  <c r="L63" i="1"/>
  <c r="U63" i="1"/>
  <c r="V63" i="1"/>
  <c r="W63" i="1"/>
  <c r="U64" i="1"/>
  <c r="V64" i="1"/>
  <c r="W64" i="1"/>
  <c r="C65" i="1"/>
  <c r="D65" i="1"/>
  <c r="E65" i="1"/>
  <c r="F65" i="1"/>
  <c r="U65" i="1" s="1"/>
  <c r="G65" i="1"/>
  <c r="H65" i="1"/>
  <c r="I65" i="1"/>
  <c r="V65" i="1"/>
  <c r="W65" i="1"/>
  <c r="U67" i="1"/>
  <c r="V67" i="1"/>
  <c r="U68" i="1"/>
  <c r="V68" i="1"/>
  <c r="U69" i="1"/>
  <c r="V69" i="1"/>
  <c r="U70" i="1"/>
  <c r="V70" i="1"/>
  <c r="U71" i="1"/>
  <c r="V71" i="1"/>
  <c r="M49" i="1"/>
  <c r="M55" i="1" s="1"/>
  <c r="P48" i="1"/>
  <c r="P42" i="1"/>
  <c r="W77" i="1"/>
  <c r="P110" i="1"/>
  <c r="Q110" i="1"/>
  <c r="O78" i="1"/>
  <c r="P78" i="1" s="1"/>
  <c r="Q78" i="1" s="1"/>
  <c r="O98" i="1"/>
  <c r="N98" i="1"/>
  <c r="W98" i="1" s="1"/>
  <c r="W108" i="1"/>
  <c r="W107" i="1"/>
  <c r="W104" i="1"/>
  <c r="W103" i="1"/>
  <c r="W102" i="1"/>
  <c r="W101" i="1"/>
  <c r="W100" i="1"/>
  <c r="W95" i="1"/>
  <c r="W94" i="1"/>
  <c r="W93" i="1"/>
  <c r="W92" i="1"/>
  <c r="W91" i="1"/>
  <c r="W89" i="1"/>
  <c r="U108" i="1"/>
  <c r="U107" i="1"/>
  <c r="V108" i="1"/>
  <c r="V107" i="1" s="1"/>
  <c r="U95" i="1"/>
  <c r="U94" i="1"/>
  <c r="U93" i="1"/>
  <c r="U92" i="1"/>
  <c r="U91" i="1"/>
  <c r="U89" i="1"/>
  <c r="V95" i="1"/>
  <c r="V94" i="1"/>
  <c r="V93" i="1"/>
  <c r="V92" i="1"/>
  <c r="V91" i="1"/>
  <c r="V89" i="1"/>
  <c r="V110" i="1"/>
  <c r="V98" i="1"/>
  <c r="V104" i="1"/>
  <c r="V103" i="1"/>
  <c r="V102" i="1"/>
  <c r="V101" i="1"/>
  <c r="V100" i="1"/>
  <c r="U98" i="1"/>
  <c r="U104" i="1"/>
  <c r="U103" i="1"/>
  <c r="U102" i="1"/>
  <c r="U101" i="1"/>
  <c r="U100" i="1"/>
  <c r="T110" i="1"/>
  <c r="T108" i="1"/>
  <c r="T107" i="1"/>
  <c r="T106" i="1"/>
  <c r="P49" i="1"/>
  <c r="P55" i="1" s="1"/>
  <c r="W47" i="1"/>
  <c r="W48" i="1"/>
  <c r="W49" i="1" l="1"/>
  <c r="N55" i="1"/>
</calcChain>
</file>

<file path=xl/sharedStrings.xml><?xml version="1.0" encoding="utf-8"?>
<sst xmlns="http://schemas.openxmlformats.org/spreadsheetml/2006/main" count="230" uniqueCount="89">
  <si>
    <t>The data in this spreadsheet is unaudited and provided for information only.  From April 1 2020, Arm will no longer be providing financial information in GBP.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</si>
  <si>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</si>
  <si>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</si>
  <si>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</si>
  <si>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</si>
  <si>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</si>
  <si>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</si>
  <si>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</si>
  <si>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</si>
  <si>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</si>
  <si>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USD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</si>
  <si>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</si>
  <si>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</si>
  <si>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</si>
  <si>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</si>
  <si>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</si>
  <si>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</si>
  <si>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</si>
  <si>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(see SoftBank Group Corp.'s latest financial report for details).</t>
  </si>
  <si>
    <t>Adjusted EBITDA ($m)</t>
  </si>
  <si>
    <t>Adjusted EBITDA</t>
  </si>
  <si>
    <t>Cost of Sales</t>
  </si>
  <si>
    <t>R&amp;D Expenditure</t>
  </si>
  <si>
    <t>SG&amp;A Expenditure</t>
  </si>
  <si>
    <t>Costs ($m) *</t>
  </si>
  <si>
    <t>Total Costs ($m)</t>
  </si>
  <si>
    <t xml:space="preserve">* Before the acquisition long-term incentive scheme was share-based and the costs are included in "Other operating expenses" </t>
  </si>
  <si>
    <t xml:space="preserve">  (see below). Post-acquisition replacement scheme is cash-based and is included in R&amp;D and SG&amp;A costs.</t>
  </si>
  <si>
    <t>IFRS EBIT ($m)*</t>
  </si>
  <si>
    <t>IFRS EBIT</t>
  </si>
  <si>
    <t>Depreciation and Amortisation</t>
  </si>
  <si>
    <t xml:space="preserve">Foreign Exchange </t>
  </si>
  <si>
    <t>Foreign Exchange</t>
  </si>
  <si>
    <t>Other operating (income)/expense</t>
  </si>
  <si>
    <t>Other operating (income)/ expense</t>
  </si>
  <si>
    <t>IFRS EBIT ($m)</t>
  </si>
  <si>
    <t xml:space="preserve">* IFRS EBIT excludes expenses and charges incurred by SBG relating to the acquisition of Arm, for example the remeasurement </t>
  </si>
  <si>
    <t>adjustments relating to business combination, and the amortisation of intangibles related to Arm's acquisition.</t>
  </si>
  <si>
    <t>FX</t>
  </si>
  <si>
    <t>Exchange Rate (£/$) - Revenue</t>
  </si>
  <si>
    <t>Exchange Rate (£/$) - Costs</t>
  </si>
  <si>
    <t>The Arm Limited functional currency is GBP, numbers are presented in USD at an average FX rate for the period</t>
  </si>
  <si>
    <t>G B P</t>
  </si>
  <si>
    <t>Revenue (£m)</t>
  </si>
  <si>
    <t>Total Revenue (£m)</t>
  </si>
  <si>
    <t>Adjusted EBITDA (£m)</t>
  </si>
  <si>
    <t xml:space="preserve">Costs (£m) </t>
  </si>
  <si>
    <t>Total Costs (£m)</t>
  </si>
  <si>
    <t>IFRS EBIT (£m)</t>
  </si>
  <si>
    <t>Other operating income / expense</t>
  </si>
  <si>
    <t>Other operating expenses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</si>
  <si>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</si>
  <si>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</si>
  <si>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</si>
  <si>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</si>
  <si>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</si>
  <si>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</si>
  <si>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</si>
  <si>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</si>
  <si>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</si>
  <si>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</si>
  <si>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</si>
  <si>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Asia**</t>
  </si>
  <si>
    <t>Asia</t>
  </si>
  <si>
    <t>India</t>
  </si>
  <si>
    <t xml:space="preserve">* The definition of “Technical Employees” has been agreed with the UK Takeover Panel, full details of which were set out in section 4 of the letter </t>
  </si>
  <si>
    <t>in the scheme documentation dated 3 August 2016 and which is available on www.arm.com</t>
  </si>
  <si>
    <t>** 341 employees were transferred to Arm China JV during Q1 2018.</t>
  </si>
  <si>
    <t>Royalty Unit Analysis</t>
  </si>
  <si>
    <t>Total reported as shipped (bn)*</t>
  </si>
  <si>
    <t>Total reported as shipped</t>
  </si>
  <si>
    <t>Cumulative Shipped (bn)</t>
  </si>
  <si>
    <t>Number of Partners reporting</t>
  </si>
  <si>
    <t>Number of Partners shipping</t>
  </si>
  <si>
    <t>* Royalty unit analyses are based on shipments reported by Arm's licensees in the current quarter, and are therefore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</si>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</sst>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  <numFmt numFmtId="170" formatCode="0.0%"/>
    <numFmt numFmtId="171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24"/>
      <color theme="1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1"/>
      <color rgb="FF26262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</cellStyleXfs>
  <cellXfs count="251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1" fillId="2" borderId="18" xfId="0" applyFont="1" applyFill="1" applyBorder="1"/>
    <xf numFmtId="0" fontId="1" fillId="2" borderId="20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168" fontId="9" fillId="0" borderId="21" xfId="0" applyNumberFormat="1" applyFont="1" applyFill="1" applyBorder="1"/>
    <xf numFmtId="0" fontId="13" fillId="0" borderId="21" xfId="1" applyFont="1" applyBorder="1"/>
    <xf numFmtId="0" fontId="7" fillId="0" borderId="0" xfId="1" applyFont="1" applyBorder="1"/>
    <xf numFmtId="0" fontId="7" fillId="0" borderId="0" xfId="0" applyFont="1" applyBorder="1"/>
    <xf numFmtId="0" fontId="13" fillId="0" borderId="0" xfId="1" applyFont="1" applyBorder="1"/>
    <xf numFmtId="0" fontId="13" fillId="3" borderId="0" xfId="1" applyFont="1" applyFill="1" applyBorder="1"/>
    <xf numFmtId="0" fontId="13" fillId="0" borderId="21" xfId="1" applyFont="1" applyFill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0" fontId="3" fillId="0" borderId="0" xfId="0" applyFont="1" applyFill="1" applyBorder="1"/>
    <xf numFmtId="9" fontId="9" fillId="0" borderId="0" xfId="2" applyNumberFormat="1" applyFont="1" applyFill="1" applyBorder="1"/>
    <xf numFmtId="43" fontId="9" fillId="0" borderId="0" xfId="0" applyNumberFormat="1" applyFont="1" applyFill="1" applyBorder="1"/>
    <xf numFmtId="3" fontId="13" fillId="0" borderId="2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3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9" fontId="5" fillId="0" borderId="0" xfId="3" applyFont="1" applyFill="1" applyBorder="1"/>
    <xf numFmtId="9" fontId="7" fillId="0" borderId="0" xfId="0" applyNumberFormat="1" applyFont="1"/>
    <xf numFmtId="168" fontId="2" fillId="0" borderId="0" xfId="2" applyNumberFormat="1" applyFont="1"/>
    <xf numFmtId="170" fontId="2" fillId="0" borderId="0" xfId="2" applyNumberFormat="1" applyFont="1"/>
    <xf numFmtId="168" fontId="9" fillId="0" borderId="0" xfId="4" applyNumberFormat="1" applyFont="1" applyFill="1" applyBorder="1"/>
    <xf numFmtId="168" fontId="9" fillId="0" borderId="19" xfId="4" applyNumberFormat="1" applyFont="1" applyFill="1" applyBorder="1"/>
    <xf numFmtId="168" fontId="10" fillId="0" borderId="0" xfId="5" applyNumberFormat="1" applyFont="1" applyFill="1" applyBorder="1"/>
    <xf numFmtId="0" fontId="6" fillId="0" borderId="0" xfId="0" applyNumberFormat="1" applyFont="1" applyFill="1"/>
    <xf numFmtId="167" fontId="13" fillId="0" borderId="21" xfId="0" applyNumberFormat="1" applyFont="1" applyFill="1" applyBorder="1" applyAlignment="1">
      <alignment horizontal="right"/>
    </xf>
    <xf numFmtId="9" fontId="14" fillId="0" borderId="0" xfId="0" applyNumberFormat="1" applyFont="1" applyFill="1" applyBorder="1" applyAlignment="1">
      <alignment horizontal="right" vertical="center"/>
    </xf>
    <xf numFmtId="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9" fillId="0" borderId="19" xfId="4" applyNumberFormat="1" applyFont="1" applyFill="1" applyBorder="1" applyAlignment="1">
      <alignment horizontal="right"/>
    </xf>
    <xf numFmtId="168" fontId="9" fillId="0" borderId="0" xfId="4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9" fontId="7" fillId="3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13" fillId="0" borderId="1" xfId="1" applyFont="1" applyFill="1" applyBorder="1"/>
    <xf numFmtId="167" fontId="13" fillId="0" borderId="24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7" fontId="7" fillId="0" borderId="24" xfId="0" applyNumberFormat="1" applyFont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8" fontId="9" fillId="0" borderId="1" xfId="4" applyNumberFormat="1" applyFont="1" applyFill="1" applyBorder="1"/>
    <xf numFmtId="169" fontId="0" fillId="0" borderId="0" xfId="4" applyNumberFormat="1" applyFont="1" applyFill="1" applyBorder="1"/>
    <xf numFmtId="9" fontId="2" fillId="0" borderId="0" xfId="2" applyNumberFormat="1" applyFont="1"/>
    <xf numFmtId="43" fontId="7" fillId="0" borderId="0" xfId="0" applyNumberFormat="1" applyFont="1" applyAlignment="1">
      <alignment horizontal="center"/>
    </xf>
    <xf numFmtId="0" fontId="2" fillId="3" borderId="26" xfId="0" applyFont="1" applyFill="1" applyBorder="1"/>
    <xf numFmtId="0" fontId="0" fillId="3" borderId="26" xfId="0" applyFont="1" applyFill="1" applyBorder="1"/>
    <xf numFmtId="0" fontId="0" fillId="3" borderId="26" xfId="0" applyFont="1" applyFill="1" applyBorder="1" applyAlignment="1">
      <alignment horizontal="center"/>
    </xf>
    <xf numFmtId="0" fontId="0" fillId="0" borderId="26" xfId="0" applyBorder="1"/>
    <xf numFmtId="0" fontId="0" fillId="3" borderId="27" xfId="0" applyFont="1" applyFill="1" applyBorder="1"/>
    <xf numFmtId="9" fontId="9" fillId="0" borderId="0" xfId="4" applyNumberFormat="1" applyFont="1" applyFill="1" applyBorder="1"/>
    <xf numFmtId="0" fontId="10" fillId="0" borderId="0" xfId="4" applyNumberFormat="1" applyFont="1" applyFill="1" applyBorder="1"/>
    <xf numFmtId="168" fontId="9" fillId="0" borderId="29" xfId="4" applyNumberFormat="1" applyFont="1" applyFill="1" applyBorder="1" applyAlignment="1">
      <alignment horizontal="right"/>
    </xf>
    <xf numFmtId="0" fontId="10" fillId="0" borderId="0" xfId="4" applyNumberFormat="1" applyFont="1" applyFill="1" applyBorder="1" applyAlignment="1">
      <alignment vertical="top"/>
    </xf>
    <xf numFmtId="164" fontId="11" fillId="0" borderId="1" xfId="4" applyNumberFormat="1" applyFont="1" applyFill="1" applyBorder="1"/>
    <xf numFmtId="168" fontId="9" fillId="0" borderId="30" xfId="4" applyNumberFormat="1" applyFont="1" applyFill="1" applyBorder="1" applyAlignment="1">
      <alignment horizontal="right"/>
    </xf>
    <xf numFmtId="164" fontId="9" fillId="0" borderId="0" xfId="4" applyNumberFormat="1" applyFont="1" applyFill="1" applyBorder="1"/>
    <xf numFmtId="164" fontId="11" fillId="0" borderId="0" xfId="4" applyNumberFormat="1" applyFont="1" applyFill="1" applyBorder="1"/>
    <xf numFmtId="168" fontId="9" fillId="5" borderId="0" xfId="0" applyNumberFormat="1" applyFont="1" applyFill="1" applyBorder="1"/>
    <xf numFmtId="168" fontId="9" fillId="5" borderId="0" xfId="0" applyNumberFormat="1" applyFont="1" applyFill="1" applyBorder="1" applyAlignment="1">
      <alignment horizontal="right"/>
    </xf>
    <xf numFmtId="168" fontId="9" fillId="5" borderId="29" xfId="0" applyNumberFormat="1" applyFont="1" applyFill="1" applyBorder="1" applyAlignment="1">
      <alignment horizontal="right"/>
    </xf>
    <xf numFmtId="0" fontId="3" fillId="0" borderId="0" xfId="5" applyFont="1" applyBorder="1"/>
    <xf numFmtId="0" fontId="10" fillId="0" borderId="0" xfId="5" applyFont="1" applyFill="1" applyBorder="1"/>
    <xf numFmtId="168" fontId="7" fillId="0" borderId="0" xfId="0" applyNumberFormat="1" applyFont="1" applyBorder="1"/>
    <xf numFmtId="0" fontId="3" fillId="0" borderId="19" xfId="5" applyFont="1" applyBorder="1"/>
    <xf numFmtId="0" fontId="10" fillId="0" borderId="19" xfId="5" applyFont="1" applyFill="1" applyBorder="1"/>
    <xf numFmtId="0" fontId="4" fillId="0" borderId="21" xfId="5" applyFont="1" applyBorder="1"/>
    <xf numFmtId="0" fontId="11" fillId="0" borderId="21" xfId="5" applyFont="1" applyFill="1" applyBorder="1"/>
    <xf numFmtId="168" fontId="9" fillId="0" borderId="31" xfId="0" applyNumberFormat="1" applyFont="1" applyFill="1" applyBorder="1" applyAlignment="1">
      <alignment horizontal="right"/>
    </xf>
    <xf numFmtId="0" fontId="4" fillId="0" borderId="0" xfId="5" applyFont="1" applyFill="1" applyBorder="1"/>
    <xf numFmtId="168" fontId="0" fillId="0" borderId="1" xfId="2" applyNumberFormat="1" applyFont="1" applyBorder="1" applyAlignment="1"/>
    <xf numFmtId="0" fontId="11" fillId="0" borderId="0" xfId="5" applyFont="1" applyFill="1" applyBorder="1"/>
    <xf numFmtId="168" fontId="9" fillId="0" borderId="29" xfId="0" applyNumberFormat="1" applyFont="1" applyFill="1" applyBorder="1" applyAlignment="1">
      <alignment horizontal="right"/>
    </xf>
    <xf numFmtId="0" fontId="3" fillId="0" borderId="0" xfId="5" applyFont="1" applyFill="1" applyBorder="1"/>
    <xf numFmtId="168" fontId="10" fillId="0" borderId="0" xfId="5" applyNumberFormat="1" applyFont="1" applyFill="1" applyBorder="1" applyAlignment="1">
      <alignment horizontal="right"/>
    </xf>
    <xf numFmtId="168" fontId="10" fillId="0" borderId="29" xfId="5" applyNumberFormat="1" applyFont="1" applyFill="1" applyBorder="1" applyAlignment="1">
      <alignment horizontal="right"/>
    </xf>
    <xf numFmtId="0" fontId="4" fillId="3" borderId="0" xfId="5" applyFont="1" applyFill="1" applyBorder="1"/>
    <xf numFmtId="168" fontId="11" fillId="5" borderId="0" xfId="5" applyNumberFormat="1" applyFont="1" applyFill="1" applyBorder="1"/>
    <xf numFmtId="168" fontId="11" fillId="5" borderId="0" xfId="5" applyNumberFormat="1" applyFont="1" applyFill="1" applyBorder="1" applyAlignment="1">
      <alignment horizontal="right"/>
    </xf>
    <xf numFmtId="168" fontId="11" fillId="5" borderId="29" xfId="5" applyNumberFormat="1" applyFont="1" applyFill="1" applyBorder="1" applyAlignment="1">
      <alignment horizontal="right"/>
    </xf>
    <xf numFmtId="37" fontId="0" fillId="0" borderId="0" xfId="4" applyNumberFormat="1" applyFont="1" applyFill="1" applyBorder="1"/>
    <xf numFmtId="169" fontId="0" fillId="0" borderId="29" xfId="4" applyNumberFormat="1" applyFont="1" applyFill="1" applyBorder="1"/>
    <xf numFmtId="0" fontId="3" fillId="0" borderId="19" xfId="5" applyFont="1" applyFill="1" applyBorder="1"/>
    <xf numFmtId="169" fontId="0" fillId="0" borderId="19" xfId="4" applyNumberFormat="1" applyFont="1" applyFill="1" applyBorder="1"/>
    <xf numFmtId="169" fontId="0" fillId="0" borderId="32" xfId="4" applyNumberFormat="1" applyFont="1" applyFill="1" applyBorder="1"/>
    <xf numFmtId="171" fontId="0" fillId="0" borderId="1" xfId="4" applyNumberFormat="1" applyFont="1" applyBorder="1"/>
    <xf numFmtId="0" fontId="9" fillId="0" borderId="0" xfId="0" applyFont="1" applyBorder="1" applyAlignment="1">
      <alignment vertical="center"/>
    </xf>
    <xf numFmtId="169" fontId="9" fillId="0" borderId="0" xfId="4" applyNumberFormat="1" applyFont="1" applyFill="1" applyBorder="1"/>
    <xf numFmtId="0" fontId="3" fillId="0" borderId="34" xfId="5" applyFont="1" applyFill="1" applyBorder="1"/>
    <xf numFmtId="164" fontId="2" fillId="0" borderId="34" xfId="4" applyNumberFormat="1" applyFont="1" applyBorder="1"/>
    <xf numFmtId="166" fontId="2" fillId="0" borderId="34" xfId="4" applyNumberFormat="1" applyFont="1" applyBorder="1"/>
    <xf numFmtId="164" fontId="2" fillId="0" borderId="34" xfId="4" applyNumberFormat="1" applyFont="1" applyBorder="1" applyAlignment="1">
      <alignment horizontal="center"/>
    </xf>
    <xf numFmtId="0" fontId="2" fillId="0" borderId="34" xfId="0" applyFont="1" applyBorder="1"/>
    <xf numFmtId="0" fontId="4" fillId="0" borderId="34" xfId="5" applyFont="1" applyFill="1" applyBorder="1"/>
    <xf numFmtId="164" fontId="2" fillId="0" borderId="34" xfId="4" applyNumberFormat="1" applyFont="1" applyBorder="1" applyAlignment="1">
      <alignment horizontal="right"/>
    </xf>
    <xf numFmtId="164" fontId="2" fillId="0" borderId="35" xfId="4" applyNumberFormat="1" applyFont="1" applyBorder="1" applyAlignment="1">
      <alignment horizontal="right"/>
    </xf>
    <xf numFmtId="164" fontId="2" fillId="0" borderId="0" xfId="4" applyNumberFormat="1" applyFont="1"/>
    <xf numFmtId="166" fontId="2" fillId="0" borderId="0" xfId="4" applyNumberFormat="1" applyFont="1"/>
    <xf numFmtId="164" fontId="2" fillId="0" borderId="0" xfId="4" applyNumberFormat="1" applyFont="1" applyAlignment="1">
      <alignment horizontal="center"/>
    </xf>
    <xf numFmtId="0" fontId="2" fillId="0" borderId="0" xfId="0" applyFont="1"/>
    <xf numFmtId="0" fontId="4" fillId="0" borderId="0" xfId="5" applyFont="1" applyFill="1"/>
    <xf numFmtId="164" fontId="2" fillId="0" borderId="0" xfId="4" applyNumberFormat="1" applyFont="1" applyAlignment="1">
      <alignment horizontal="right"/>
    </xf>
    <xf numFmtId="0" fontId="3" fillId="6" borderId="26" xfId="5" applyFont="1" applyFill="1" applyBorder="1"/>
    <xf numFmtId="165" fontId="10" fillId="6" borderId="26" xfId="5" applyNumberFormat="1" applyFont="1" applyFill="1" applyBorder="1"/>
    <xf numFmtId="0" fontId="0" fillId="6" borderId="27" xfId="0" applyFill="1" applyBorder="1"/>
    <xf numFmtId="0" fontId="0" fillId="0" borderId="0" xfId="0" applyBorder="1"/>
    <xf numFmtId="0" fontId="3" fillId="6" borderId="0" xfId="5" applyFont="1" applyFill="1" applyBorder="1"/>
    <xf numFmtId="0" fontId="2" fillId="0" borderId="0" xfId="0" applyFont="1" applyBorder="1"/>
    <xf numFmtId="165" fontId="10" fillId="6" borderId="0" xfId="5" applyNumberFormat="1" applyFont="1" applyFill="1" applyBorder="1"/>
    <xf numFmtId="0" fontId="0" fillId="6" borderId="29" xfId="0" applyFill="1" applyBorder="1"/>
    <xf numFmtId="0" fontId="2" fillId="7" borderId="26" xfId="0" applyFont="1" applyFill="1" applyBorder="1"/>
    <xf numFmtId="168" fontId="9" fillId="8" borderId="26" xfId="0" applyNumberFormat="1" applyFont="1" applyFill="1" applyBorder="1"/>
    <xf numFmtId="0" fontId="9" fillId="0" borderId="26" xfId="0" applyFont="1" applyFill="1" applyBorder="1"/>
    <xf numFmtId="0" fontId="12" fillId="8" borderId="26" xfId="0" applyFont="1" applyFill="1" applyBorder="1"/>
    <xf numFmtId="168" fontId="9" fillId="8" borderId="26" xfId="0" applyNumberFormat="1" applyFont="1" applyFill="1" applyBorder="1" applyAlignment="1">
      <alignment horizontal="right"/>
    </xf>
    <xf numFmtId="168" fontId="9" fillId="8" borderId="27" xfId="0" applyNumberFormat="1" applyFont="1" applyFill="1" applyBorder="1" applyAlignment="1">
      <alignment horizontal="right"/>
    </xf>
    <xf numFmtId="37" fontId="9" fillId="0" borderId="0" xfId="4" applyNumberFormat="1" applyFont="1" applyFill="1" applyBorder="1"/>
    <xf numFmtId="37" fontId="9" fillId="0" borderId="19" xfId="4" applyNumberFormat="1" applyFont="1" applyFill="1" applyBorder="1"/>
    <xf numFmtId="168" fontId="9" fillId="0" borderId="1" xfId="4" applyNumberFormat="1" applyFont="1" applyFill="1" applyBorder="1" applyAlignment="1">
      <alignment horizontal="right"/>
    </xf>
    <xf numFmtId="43" fontId="9" fillId="0" borderId="29" xfId="0" applyNumberFormat="1" applyFont="1" applyFill="1" applyBorder="1" applyAlignment="1">
      <alignment horizontal="right"/>
    </xf>
    <xf numFmtId="0" fontId="2" fillId="7" borderId="0" xfId="0" applyFont="1" applyFill="1" applyBorder="1"/>
    <xf numFmtId="168" fontId="9" fillId="8" borderId="0" xfId="0" applyNumberFormat="1" applyFont="1" applyFill="1" applyBorder="1"/>
    <xf numFmtId="168" fontId="9" fillId="8" borderId="0" xfId="0" applyNumberFormat="1" applyFont="1" applyFill="1" applyBorder="1" applyAlignment="1">
      <alignment horizontal="right"/>
    </xf>
    <xf numFmtId="168" fontId="9" fillId="8" borderId="29" xfId="0" applyNumberFormat="1" applyFont="1" applyFill="1" applyBorder="1" applyAlignment="1">
      <alignment horizontal="right"/>
    </xf>
    <xf numFmtId="37" fontId="9" fillId="0" borderId="19" xfId="0" applyNumberFormat="1" applyFont="1" applyFill="1" applyBorder="1"/>
    <xf numFmtId="37" fontId="9" fillId="0" borderId="0" xfId="0" applyNumberFormat="1" applyFont="1" applyFill="1" applyBorder="1"/>
    <xf numFmtId="0" fontId="4" fillId="7" borderId="0" xfId="5" applyFont="1" applyFill="1" applyBorder="1"/>
    <xf numFmtId="168" fontId="11" fillId="8" borderId="0" xfId="5" applyNumberFormat="1" applyFont="1" applyFill="1" applyBorder="1"/>
    <xf numFmtId="168" fontId="11" fillId="8" borderId="0" xfId="5" applyNumberFormat="1" applyFont="1" applyFill="1" applyBorder="1" applyAlignment="1">
      <alignment horizontal="right"/>
    </xf>
    <xf numFmtId="168" fontId="11" fillId="8" borderId="29" xfId="5" applyNumberFormat="1" applyFont="1" applyFill="1" applyBorder="1" applyAlignment="1">
      <alignment horizontal="right"/>
    </xf>
    <xf numFmtId="37" fontId="0" fillId="0" borderId="19" xfId="0" applyNumberFormat="1" applyFill="1" applyBorder="1"/>
    <xf numFmtId="37" fontId="0" fillId="0" borderId="0" xfId="2" applyNumberFormat="1" applyFont="1" applyFill="1" applyBorder="1"/>
    <xf numFmtId="37" fontId="0" fillId="0" borderId="19" xfId="2" applyNumberFormat="1" applyFont="1" applyFill="1" applyBorder="1"/>
    <xf numFmtId="9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13" fillId="0" borderId="36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167" fontId="13" fillId="0" borderId="36" xfId="0" applyNumberFormat="1" applyFont="1" applyBorder="1" applyAlignment="1">
      <alignment horizontal="right"/>
    </xf>
    <xf numFmtId="167" fontId="13" fillId="0" borderId="38" xfId="0" applyNumberFormat="1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0" fillId="0" borderId="0" xfId="0" applyNumberFormat="1" applyFont="1"/>
    <xf numFmtId="9" fontId="0" fillId="0" borderId="0" xfId="0" applyNumberFormat="1" applyFont="1"/>
    <xf numFmtId="168" fontId="0" fillId="0" borderId="0" xfId="0" applyNumberFormat="1" applyFont="1"/>
    <xf numFmtId="9" fontId="0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68" fontId="16" fillId="0" borderId="0" xfId="5" applyNumberFormat="1" applyFont="1" applyBorder="1"/>
    <xf numFmtId="168" fontId="17" fillId="8" borderId="0" xfId="5" applyNumberFormat="1" applyFont="1" applyFill="1" applyBorder="1"/>
    <xf numFmtId="37" fontId="0" fillId="0" borderId="0" xfId="4" applyNumberFormat="1" applyFont="1" applyBorder="1"/>
    <xf numFmtId="168" fontId="9" fillId="0" borderId="34" xfId="4" applyNumberFormat="1" applyFont="1" applyFill="1" applyBorder="1"/>
    <xf numFmtId="169" fontId="9" fillId="0" borderId="34" xfId="4" applyNumberFormat="1" applyFont="1" applyFill="1" applyBorder="1"/>
    <xf numFmtId="168" fontId="0" fillId="0" borderId="34" xfId="4" applyNumberFormat="1" applyFont="1" applyBorder="1"/>
    <xf numFmtId="168" fontId="0" fillId="0" borderId="39" xfId="4" applyNumberFormat="1" applyFont="1" applyBorder="1"/>
    <xf numFmtId="169" fontId="0" fillId="0" borderId="39" xfId="4" applyNumberFormat="1" applyFont="1" applyBorder="1"/>
    <xf numFmtId="9" fontId="9" fillId="0" borderId="34" xfId="4" applyNumberFormat="1" applyFont="1" applyFill="1" applyBorder="1"/>
    <xf numFmtId="0" fontId="11" fillId="0" borderId="34" xfId="5" applyFont="1" applyFill="1" applyBorder="1"/>
    <xf numFmtId="168" fontId="9" fillId="0" borderId="34" xfId="4" applyNumberFormat="1" applyFont="1" applyFill="1" applyBorder="1" applyAlignment="1">
      <alignment horizontal="right"/>
    </xf>
    <xf numFmtId="168" fontId="9" fillId="0" borderId="35" xfId="4" applyNumberFormat="1" applyFont="1" applyFill="1" applyBorder="1" applyAlignment="1">
      <alignment horizontal="right"/>
    </xf>
    <xf numFmtId="37" fontId="9" fillId="0" borderId="0" xfId="4" applyNumberFormat="1" applyFont="1" applyBorder="1"/>
    <xf numFmtId="168" fontId="9" fillId="0" borderId="1" xfId="4" applyNumberFormat="1" applyFont="1" applyBorder="1"/>
    <xf numFmtId="43" fontId="9" fillId="0" borderId="0" xfId="0" applyNumberFormat="1" applyFont="1" applyBorder="1"/>
    <xf numFmtId="37" fontId="9" fillId="0" borderId="0" xfId="0" applyNumberFormat="1" applyFont="1" applyBorder="1"/>
    <xf numFmtId="168" fontId="9" fillId="0" borderId="21" xfId="0" applyNumberFormat="1" applyFont="1" applyBorder="1"/>
    <xf numFmtId="168" fontId="9" fillId="0" borderId="0" xfId="0" applyNumberFormat="1" applyFont="1" applyBorder="1"/>
    <xf numFmtId="2" fontId="0" fillId="6" borderId="0" xfId="0" applyNumberFormat="1" applyFill="1" applyBorder="1"/>
    <xf numFmtId="2" fontId="0" fillId="6" borderId="26" xfId="0" applyNumberFormat="1" applyFill="1" applyBorder="1"/>
    <xf numFmtId="0" fontId="0" fillId="0" borderId="34" xfId="0" applyBorder="1"/>
    <xf numFmtId="0" fontId="15" fillId="7" borderId="25" xfId="0" applyFont="1" applyFill="1" applyBorder="1" applyAlignment="1">
      <alignment horizontal="center" vertical="center" textRotation="90"/>
    </xf>
    <xf numFmtId="0" fontId="15" fillId="7" borderId="28" xfId="0" applyFont="1" applyFill="1" applyBorder="1" applyAlignment="1">
      <alignment horizontal="center" vertical="center" textRotation="90"/>
    </xf>
    <xf numFmtId="0" fontId="15" fillId="7" borderId="33" xfId="0" applyFont="1" applyFill="1" applyBorder="1" applyAlignment="1">
      <alignment horizontal="center" vertical="center" textRotation="90"/>
    </xf>
    <xf numFmtId="0" fontId="15" fillId="3" borderId="25" xfId="0" applyFont="1" applyFill="1" applyBorder="1" applyAlignment="1">
      <alignment horizontal="center" vertical="center" textRotation="90"/>
    </xf>
    <xf numFmtId="0" fontId="15" fillId="3" borderId="28" xfId="0" applyFont="1" applyFill="1" applyBorder="1" applyAlignment="1">
      <alignment horizontal="center" vertical="center" textRotation="90"/>
    </xf>
    <xf numFmtId="0" fontId="15" fillId="3" borderId="33" xfId="0" applyFont="1" applyFill="1" applyBorder="1" applyAlignment="1">
      <alignment horizontal="center" vertical="center" textRotation="90"/>
    </xf>
    <xf numFmtId="0" fontId="15" fillId="6" borderId="25" xfId="0" applyFont="1" applyFill="1" applyBorder="1" applyAlignment="1">
      <alignment horizontal="center" vertical="center" textRotation="90"/>
    </xf>
    <xf numFmtId="0" fontId="15" fillId="6" borderId="28" xfId="0" applyFont="1" applyFill="1" applyBorder="1" applyAlignment="1">
      <alignment horizontal="center" vertical="center" textRotation="90"/>
    </xf>
    <xf numFmtId="0" fontId="15" fillId="6" borderId="33" xfId="0" applyFont="1" applyFill="1" applyBorder="1" applyAlignment="1">
      <alignment horizontal="center" vertical="center" textRotation="90"/>
    </xf>
  </cellXfs>
  <cellStyles count="6">
    <cellStyle name="Comma" xfId="2" builtinId="3"/>
    <cellStyle name="Comma 3" xfId="4" xr:uid="{00000000-0005-0000-0000-000001000000}"/>
    <cellStyle name="Normal" xfId="0" builtinId="0"/>
    <cellStyle name="Normal 3" xfId="1" xr:uid="{00000000-0005-0000-0000-000003000000}"/>
    <cellStyle name="Normal 3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1"/>
  <sheetViews>
    <sheetView showGridLines="0" tabSelected="1" view="pageLayout" topLeftCell="A73" zoomScaleNormal="100" zoomScaleSheetLayoutView="40" workbookViewId="0">
      <selection activeCell="Q55" sqref="Q55"/>
    </sheetView>
  </sheetViews>
  <sheetFormatPr defaultColWidth="9" defaultRowHeight="15" outlineLevelCol="1" x14ac:dyDescent="0.25"/>
  <cols>
    <col min="1" max="1" width="9" style="54"/>
    <col min="2" max="2" width="33.5703125" style="55" customWidth="1"/>
    <col min="3" max="8" width="9.28515625" style="54" hidden="1" customWidth="1" outlineLevel="1"/>
    <col min="9" max="9" width="9.28515625" style="56" hidden="1" customWidth="1" outlineLevel="1"/>
    <col min="10" max="10" width="9.28515625" style="54" hidden="1" customWidth="1" outlineLevel="1"/>
    <col min="11" max="11" width="9.28515625" style="54" customWidth="1" collapsed="1"/>
    <col min="12" max="12" width="9.28515625" style="54" customWidth="1"/>
    <col min="13" max="14" width="10.28515625" style="54" customWidth="1"/>
    <col min="15" max="19" width="9.28515625" style="56" customWidth="1"/>
    <col min="20" max="20" width="27.28515625" style="56" customWidth="1"/>
    <col min="21" max="21" width="9" style="54" customWidth="1"/>
    <col min="22" max="22" width="9.5703125" style="54" customWidth="1"/>
    <col min="23" max="26" width="9.28515625" style="54" customWidth="1"/>
    <col min="27" max="16384" width="9" style="54"/>
  </cols>
  <sheetData>
    <row r="1" spans="1:28" x14ac:dyDescent="0.25">
      <c r="B1" s="48"/>
      <c r="C1" s="33"/>
      <c r="D1" s="33"/>
      <c r="E1" s="33"/>
      <c r="F1" s="33"/>
      <c r="G1" s="33"/>
      <c r="H1" s="33"/>
      <c r="I1" s="53"/>
      <c r="J1" s="33"/>
      <c r="K1" s="33"/>
      <c r="L1" s="33"/>
      <c r="M1" s="33"/>
      <c r="N1" s="33"/>
      <c r="O1" s="53"/>
      <c r="P1" s="53"/>
      <c r="Q1" s="53"/>
      <c r="R1" s="53"/>
      <c r="S1" s="53"/>
      <c r="T1" s="53"/>
      <c r="U1" s="33"/>
      <c r="V1" s="33"/>
    </row>
    <row r="2" spans="1:28" x14ac:dyDescent="0.25">
      <c r="B2" s="44" t="s">
        <v>0</v>
      </c>
      <c r="C2" s="33"/>
      <c r="D2" s="33"/>
      <c r="E2" s="33"/>
      <c r="F2" s="92"/>
      <c r="G2" s="33"/>
      <c r="H2" s="33"/>
      <c r="I2" s="53"/>
      <c r="J2" s="92"/>
      <c r="K2" s="33"/>
      <c r="L2" s="33"/>
      <c r="M2" s="33"/>
      <c r="N2" s="33"/>
      <c r="O2" s="53"/>
      <c r="P2" s="53"/>
      <c r="Q2" s="53"/>
      <c r="R2" s="102"/>
      <c r="S2" s="102"/>
      <c r="T2" s="53"/>
      <c r="U2" s="33"/>
      <c r="V2" s="33"/>
      <c r="W2" s="33"/>
      <c r="X2" s="33"/>
      <c r="Y2" s="33"/>
      <c r="Z2" s="33"/>
    </row>
    <row r="3" spans="1:28" ht="15.75" thickBot="1" x14ac:dyDescent="0.3">
      <c r="O3" s="53"/>
      <c r="P3" s="53"/>
      <c r="Q3" s="53"/>
      <c r="R3" s="53"/>
      <c r="S3" s="53"/>
      <c r="T3" s="53"/>
    </row>
    <row r="4" spans="1:28" x14ac:dyDescent="0.25">
      <c r="A4" s="26"/>
      <c r="B4" s="26" t="s">
        <v>1</v>
      </c>
      <c r="C4" s="13">
        <v>2015</v>
      </c>
      <c r="D4" s="14">
        <v>2015</v>
      </c>
      <c r="E4" s="14">
        <v>2015</v>
      </c>
      <c r="F4" s="15">
        <v>2016</v>
      </c>
      <c r="G4" s="3">
        <v>2016</v>
      </c>
      <c r="H4" s="4">
        <v>2016</v>
      </c>
      <c r="I4" s="4">
        <v>2016</v>
      </c>
      <c r="J4" s="5">
        <v>2017</v>
      </c>
      <c r="K4" s="15">
        <v>2017</v>
      </c>
      <c r="L4" s="15">
        <v>2017</v>
      </c>
      <c r="M4" s="15">
        <v>2017</v>
      </c>
      <c r="N4" s="15">
        <v>2018</v>
      </c>
      <c r="O4" s="5">
        <v>2018</v>
      </c>
      <c r="P4" s="5">
        <v>2018</v>
      </c>
      <c r="Q4" s="5">
        <v>2018</v>
      </c>
      <c r="R4" s="102"/>
      <c r="S4" s="102"/>
      <c r="T4" s="53"/>
    </row>
    <row r="5" spans="1:28" ht="15.75" thickBot="1" x14ac:dyDescent="0.3">
      <c r="A5" s="26"/>
      <c r="B5" s="11" t="s">
        <v>2</v>
      </c>
      <c r="C5" s="16" t="s">
        <v>3</v>
      </c>
      <c r="D5" s="17" t="s">
        <v>4</v>
      </c>
      <c r="E5" s="17" t="s">
        <v>5</v>
      </c>
      <c r="F5" s="18" t="s">
        <v>6</v>
      </c>
      <c r="G5" s="6" t="s">
        <v>3</v>
      </c>
      <c r="H5" s="7" t="s">
        <v>4</v>
      </c>
      <c r="I5" s="7" t="s">
        <v>5</v>
      </c>
      <c r="J5" s="31" t="s">
        <v>6</v>
      </c>
      <c r="K5" s="18" t="s">
        <v>3</v>
      </c>
      <c r="L5" s="18" t="s">
        <v>4</v>
      </c>
      <c r="M5" s="18" t="s">
        <v>5</v>
      </c>
      <c r="N5" s="18" t="s">
        <v>6</v>
      </c>
      <c r="O5" s="31" t="s">
        <v>3</v>
      </c>
      <c r="P5" s="31" t="s">
        <v>4</v>
      </c>
      <c r="Q5" s="31" t="s">
        <v>5</v>
      </c>
      <c r="R5" s="102"/>
      <c r="S5" s="102"/>
      <c r="T5" s="53"/>
    </row>
    <row r="6" spans="1:28" x14ac:dyDescent="0.25">
      <c r="A6" s="26"/>
      <c r="B6" s="9" t="s">
        <v>2</v>
      </c>
      <c r="C6" s="19">
        <v>2015</v>
      </c>
      <c r="D6" s="20">
        <v>2015</v>
      </c>
      <c r="E6" s="20">
        <v>2015</v>
      </c>
      <c r="F6" s="21">
        <v>2015</v>
      </c>
      <c r="G6" s="8">
        <v>2016</v>
      </c>
      <c r="H6" s="2">
        <v>2016</v>
      </c>
      <c r="I6" s="2">
        <v>2016</v>
      </c>
      <c r="J6" s="32">
        <v>2016</v>
      </c>
      <c r="K6" s="21">
        <v>2017</v>
      </c>
      <c r="L6" s="21">
        <v>2017</v>
      </c>
      <c r="M6" s="21">
        <v>2017</v>
      </c>
      <c r="N6" s="21">
        <v>2017</v>
      </c>
      <c r="O6" s="32">
        <v>2018</v>
      </c>
      <c r="P6" s="32">
        <v>2018</v>
      </c>
      <c r="Q6" s="32">
        <v>2018</v>
      </c>
      <c r="R6" s="102"/>
      <c r="S6" s="102"/>
      <c r="T6" s="9" t="s">
        <v>7</v>
      </c>
      <c r="U6" s="19">
        <v>2015</v>
      </c>
      <c r="V6" s="8">
        <v>2016</v>
      </c>
      <c r="W6" s="15">
        <v>2017</v>
      </c>
      <c r="X6" s="8">
        <v>2018</v>
      </c>
    </row>
    <row r="7" spans="1:28" ht="15.75" thickBot="1" x14ac:dyDescent="0.3">
      <c r="A7" s="26"/>
      <c r="B7" s="12" t="s">
        <v>8</v>
      </c>
      <c r="C7" s="22" t="s">
        <v>6</v>
      </c>
      <c r="D7" s="23" t="s">
        <v>3</v>
      </c>
      <c r="E7" s="23" t="s">
        <v>4</v>
      </c>
      <c r="F7" s="24" t="s">
        <v>5</v>
      </c>
      <c r="G7" s="6" t="s">
        <v>6</v>
      </c>
      <c r="H7" s="7" t="s">
        <v>3</v>
      </c>
      <c r="I7" s="7" t="s">
        <v>4</v>
      </c>
      <c r="J7" s="31" t="s">
        <v>5</v>
      </c>
      <c r="K7" s="24" t="s">
        <v>6</v>
      </c>
      <c r="L7" s="24" t="s">
        <v>3</v>
      </c>
      <c r="M7" s="24" t="s">
        <v>4</v>
      </c>
      <c r="N7" s="24" t="s">
        <v>5</v>
      </c>
      <c r="O7" s="31" t="s">
        <v>6</v>
      </c>
      <c r="P7" s="31" t="s">
        <v>3</v>
      </c>
      <c r="Q7" s="31" t="s">
        <v>4</v>
      </c>
      <c r="R7" s="102"/>
      <c r="S7" s="102"/>
      <c r="T7" s="12"/>
      <c r="U7" s="22" t="s">
        <v>9</v>
      </c>
      <c r="V7" s="6" t="s">
        <v>9</v>
      </c>
      <c r="W7" s="18" t="s">
        <v>9</v>
      </c>
      <c r="X7" s="6" t="s">
        <v>9</v>
      </c>
    </row>
    <row r="8" spans="1:28" ht="15.75" thickBot="1" x14ac:dyDescent="0.3">
      <c r="F8" s="62"/>
      <c r="G8" s="62"/>
      <c r="H8" s="62"/>
      <c r="I8" s="62"/>
      <c r="J8" s="62"/>
      <c r="K8" s="62"/>
      <c r="L8" s="62"/>
      <c r="M8" s="62"/>
      <c r="N8" s="62"/>
      <c r="O8" s="53"/>
      <c r="P8" s="53"/>
      <c r="Q8" s="53"/>
      <c r="R8" s="116"/>
      <c r="S8" s="116"/>
      <c r="T8" s="101"/>
    </row>
    <row r="9" spans="1:28" customFormat="1" ht="15" customHeight="1" thickTop="1" x14ac:dyDescent="0.25">
      <c r="A9" s="245" t="s">
        <v>10</v>
      </c>
      <c r="B9" s="117" t="s">
        <v>11</v>
      </c>
      <c r="C9" s="118"/>
      <c r="D9" s="118"/>
      <c r="E9" s="118"/>
      <c r="F9" s="118"/>
      <c r="G9" s="118"/>
      <c r="H9" s="118"/>
      <c r="I9" s="119"/>
      <c r="J9" s="118"/>
      <c r="K9" s="118"/>
      <c r="L9" s="118"/>
      <c r="M9" s="118"/>
      <c r="N9" s="118"/>
      <c r="O9" s="118"/>
      <c r="P9" s="118"/>
      <c r="Q9" s="118"/>
      <c r="R9" s="205"/>
      <c r="S9" s="206"/>
      <c r="T9" s="117" t="s">
        <v>11</v>
      </c>
      <c r="U9" s="118"/>
      <c r="V9" s="118"/>
      <c r="W9" s="118"/>
      <c r="X9" s="121"/>
      <c r="Y9" s="54"/>
      <c r="Z9" s="54"/>
      <c r="AA9" s="54"/>
      <c r="AB9" s="54"/>
    </row>
    <row r="10" spans="1:28" customFormat="1" x14ac:dyDescent="0.25">
      <c r="A10" s="246"/>
      <c r="B10" s="28" t="s">
        <v>12</v>
      </c>
      <c r="C10" s="95">
        <v>151</v>
      </c>
      <c r="D10" s="95">
        <v>145</v>
      </c>
      <c r="E10" s="95">
        <v>158</v>
      </c>
      <c r="F10" s="95">
        <v>148</v>
      </c>
      <c r="G10" s="95">
        <v>161</v>
      </c>
      <c r="H10" s="95">
        <v>89</v>
      </c>
      <c r="I10" s="95">
        <v>229</v>
      </c>
      <c r="J10" s="95">
        <v>122</v>
      </c>
      <c r="K10" s="95">
        <v>149</v>
      </c>
      <c r="L10" s="95">
        <v>123</v>
      </c>
      <c r="M10" s="95">
        <v>190</v>
      </c>
      <c r="N10" s="95">
        <v>156</v>
      </c>
      <c r="O10" s="95">
        <v>85</v>
      </c>
      <c r="P10" s="95">
        <v>124</v>
      </c>
      <c r="Q10" s="95">
        <v>125</v>
      </c>
      <c r="R10" s="101"/>
      <c r="S10" s="101"/>
      <c r="T10" s="123" t="s">
        <v>12</v>
      </c>
      <c r="U10" s="104">
        <v>602</v>
      </c>
      <c r="V10" s="104">
        <v>601</v>
      </c>
      <c r="W10" s="104">
        <v>618</v>
      </c>
      <c r="X10" s="124"/>
      <c r="Y10" s="217"/>
      <c r="Z10" s="216"/>
      <c r="AA10" s="54"/>
      <c r="AB10" s="54"/>
    </row>
    <row r="11" spans="1:28" customFormat="1" x14ac:dyDescent="0.25">
      <c r="A11" s="246"/>
      <c r="B11" s="28" t="s">
        <v>13</v>
      </c>
      <c r="C11" s="95">
        <v>203</v>
      </c>
      <c r="D11" s="95">
        <v>217</v>
      </c>
      <c r="E11" s="95">
        <v>216</v>
      </c>
      <c r="F11" s="95">
        <v>197</v>
      </c>
      <c r="G11" s="95">
        <v>228</v>
      </c>
      <c r="H11" s="95">
        <v>240</v>
      </c>
      <c r="I11" s="95">
        <v>248</v>
      </c>
      <c r="J11" s="95">
        <v>258</v>
      </c>
      <c r="K11" s="95">
        <v>250</v>
      </c>
      <c r="L11" s="95">
        <v>271</v>
      </c>
      <c r="M11" s="95">
        <v>297</v>
      </c>
      <c r="N11" s="95">
        <v>269</v>
      </c>
      <c r="O11" s="95">
        <v>261</v>
      </c>
      <c r="P11" s="95">
        <v>285</v>
      </c>
      <c r="Q11" s="95">
        <v>305</v>
      </c>
      <c r="R11" s="101"/>
      <c r="S11" s="101"/>
      <c r="T11" s="123" t="s">
        <v>14</v>
      </c>
      <c r="U11" s="104">
        <v>833</v>
      </c>
      <c r="V11" s="104">
        <v>974</v>
      </c>
      <c r="W11" s="104">
        <v>1087</v>
      </c>
      <c r="X11" s="124"/>
      <c r="Y11" s="217"/>
      <c r="Z11" s="216"/>
      <c r="AA11" s="54"/>
      <c r="AB11" s="54"/>
    </row>
    <row r="12" spans="1:28" customFormat="1" x14ac:dyDescent="0.25">
      <c r="A12" s="246"/>
      <c r="B12" s="29" t="s">
        <v>15</v>
      </c>
      <c r="C12" s="96">
        <v>30</v>
      </c>
      <c r="D12" s="96">
        <v>27</v>
      </c>
      <c r="E12" s="96">
        <v>33</v>
      </c>
      <c r="F12" s="96">
        <v>34</v>
      </c>
      <c r="G12" s="96">
        <v>30</v>
      </c>
      <c r="H12" s="96">
        <v>24</v>
      </c>
      <c r="I12" s="96">
        <v>31</v>
      </c>
      <c r="J12" s="96">
        <v>29</v>
      </c>
      <c r="K12" s="96">
        <v>29</v>
      </c>
      <c r="L12" s="96">
        <v>28</v>
      </c>
      <c r="M12" s="96">
        <v>33</v>
      </c>
      <c r="N12" s="96">
        <v>36</v>
      </c>
      <c r="O12" s="96">
        <v>35</v>
      </c>
      <c r="P12" s="95">
        <v>47</v>
      </c>
      <c r="Q12" s="95">
        <v>56</v>
      </c>
      <c r="R12" s="101"/>
      <c r="S12" s="101"/>
      <c r="T12" s="125" t="s">
        <v>15</v>
      </c>
      <c r="U12" s="103">
        <v>124</v>
      </c>
      <c r="V12" s="103">
        <v>114</v>
      </c>
      <c r="W12" s="103">
        <v>126</v>
      </c>
      <c r="X12" s="124"/>
      <c r="Y12" s="217"/>
      <c r="Z12" s="216"/>
      <c r="AA12" s="54"/>
      <c r="AB12" s="54"/>
    </row>
    <row r="13" spans="1:28" customFormat="1" x14ac:dyDescent="0.25">
      <c r="A13" s="246"/>
      <c r="B13" s="1" t="s">
        <v>16</v>
      </c>
      <c r="C13" s="95">
        <v>384</v>
      </c>
      <c r="D13" s="95">
        <v>389</v>
      </c>
      <c r="E13" s="95">
        <v>407</v>
      </c>
      <c r="F13" s="95">
        <v>379</v>
      </c>
      <c r="G13" s="95">
        <v>419</v>
      </c>
      <c r="H13" s="95">
        <v>353</v>
      </c>
      <c r="I13" s="95">
        <v>508</v>
      </c>
      <c r="J13" s="95">
        <v>409</v>
      </c>
      <c r="K13" s="95">
        <v>428</v>
      </c>
      <c r="L13" s="95">
        <v>422</v>
      </c>
      <c r="M13" s="95">
        <v>520</v>
      </c>
      <c r="N13" s="95">
        <v>461</v>
      </c>
      <c r="O13" s="95">
        <v>381</v>
      </c>
      <c r="P13" s="113">
        <v>456</v>
      </c>
      <c r="Q13" s="113">
        <v>486</v>
      </c>
      <c r="R13" s="101"/>
      <c r="S13" s="101"/>
      <c r="T13" s="126" t="s">
        <v>16</v>
      </c>
      <c r="U13" s="104">
        <v>1559</v>
      </c>
      <c r="V13" s="104">
        <v>1689</v>
      </c>
      <c r="W13" s="104">
        <v>1831</v>
      </c>
      <c r="X13" s="127"/>
      <c r="Y13" s="217"/>
      <c r="Z13" s="216"/>
      <c r="AA13" s="54"/>
      <c r="AB13" s="54"/>
    </row>
    <row r="14" spans="1:28" customFormat="1" x14ac:dyDescent="0.25">
      <c r="A14" s="246"/>
      <c r="B14" s="28" t="s">
        <v>17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44"/>
      <c r="R14" s="128"/>
      <c r="S14" s="128"/>
      <c r="T14" s="129"/>
      <c r="U14" s="104"/>
      <c r="V14" s="104"/>
      <c r="W14" s="104"/>
      <c r="X14" s="124"/>
    </row>
    <row r="15" spans="1:28" customFormat="1" x14ac:dyDescent="0.25">
      <c r="A15" s="246"/>
      <c r="B15" s="61" t="s">
        <v>18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44"/>
      <c r="R15" s="128"/>
      <c r="S15" s="128"/>
      <c r="T15" s="128"/>
      <c r="U15" s="104"/>
      <c r="V15" s="104"/>
      <c r="W15" s="104"/>
      <c r="X15" s="124"/>
    </row>
    <row r="16" spans="1:28" customFormat="1" x14ac:dyDescent="0.25">
      <c r="A16" s="246"/>
      <c r="B16" s="61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44"/>
      <c r="R16" s="128"/>
      <c r="S16" s="128"/>
      <c r="T16" s="128"/>
      <c r="U16" s="104"/>
      <c r="V16" s="104"/>
      <c r="W16" s="104"/>
      <c r="X16" s="124"/>
    </row>
    <row r="17" spans="1:26" customFormat="1" x14ac:dyDescent="0.25">
      <c r="A17" s="246"/>
      <c r="B17" s="27" t="s">
        <v>19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36"/>
      <c r="S17" s="36"/>
      <c r="T17" s="27" t="s">
        <v>20</v>
      </c>
      <c r="U17" s="131"/>
      <c r="V17" s="131"/>
      <c r="W17" s="131"/>
      <c r="X17" s="132"/>
    </row>
    <row r="18" spans="1:26" customFormat="1" x14ac:dyDescent="0.25">
      <c r="A18" s="246"/>
      <c r="B18" s="133" t="s">
        <v>21</v>
      </c>
      <c r="C18" s="95">
        <v>12</v>
      </c>
      <c r="D18" s="95">
        <v>14</v>
      </c>
      <c r="E18" s="95">
        <v>14</v>
      </c>
      <c r="F18" s="95">
        <v>13</v>
      </c>
      <c r="G18" s="95">
        <v>14</v>
      </c>
      <c r="H18" s="95">
        <v>13</v>
      </c>
      <c r="I18" s="95">
        <v>15</v>
      </c>
      <c r="J18" s="95">
        <v>16</v>
      </c>
      <c r="K18" s="95">
        <v>23</v>
      </c>
      <c r="L18" s="95">
        <v>28</v>
      </c>
      <c r="M18" s="95">
        <v>28</v>
      </c>
      <c r="N18" s="95">
        <v>32</v>
      </c>
      <c r="O18" s="95">
        <v>32</v>
      </c>
      <c r="P18" s="95">
        <v>35</v>
      </c>
      <c r="Q18" s="95">
        <v>34</v>
      </c>
      <c r="R18" s="101"/>
      <c r="S18" s="101"/>
      <c r="T18" s="134" t="s">
        <v>21</v>
      </c>
      <c r="U18" s="104">
        <v>53</v>
      </c>
      <c r="V18" s="104">
        <v>58</v>
      </c>
      <c r="W18" s="104">
        <v>111</v>
      </c>
      <c r="X18" s="124"/>
      <c r="Y18" s="217"/>
      <c r="Z18" s="216"/>
    </row>
    <row r="19" spans="1:26" customFormat="1" x14ac:dyDescent="0.25">
      <c r="A19" s="246"/>
      <c r="B19" s="133" t="s">
        <v>22</v>
      </c>
      <c r="C19" s="95">
        <v>77</v>
      </c>
      <c r="D19" s="95">
        <v>83</v>
      </c>
      <c r="E19" s="95">
        <v>89</v>
      </c>
      <c r="F19" s="95">
        <v>93</v>
      </c>
      <c r="G19" s="95">
        <v>92</v>
      </c>
      <c r="H19" s="95">
        <v>115</v>
      </c>
      <c r="I19" s="95">
        <v>113</v>
      </c>
      <c r="J19" s="95">
        <v>130</v>
      </c>
      <c r="K19" s="95">
        <v>173</v>
      </c>
      <c r="L19" s="95">
        <v>171</v>
      </c>
      <c r="M19" s="95">
        <v>206</v>
      </c>
      <c r="N19" s="95">
        <v>163</v>
      </c>
      <c r="O19" s="95">
        <v>194</v>
      </c>
      <c r="P19" s="95">
        <v>218</v>
      </c>
      <c r="Q19" s="135">
        <v>175</v>
      </c>
      <c r="R19" s="101"/>
      <c r="S19" s="101"/>
      <c r="T19" s="134" t="s">
        <v>22</v>
      </c>
      <c r="U19" s="104">
        <v>342</v>
      </c>
      <c r="V19" s="104">
        <v>450</v>
      </c>
      <c r="W19" s="104">
        <v>713</v>
      </c>
      <c r="X19" s="124"/>
      <c r="Y19" s="217"/>
      <c r="Z19" s="216"/>
    </row>
    <row r="20" spans="1:26" customFormat="1" x14ac:dyDescent="0.25">
      <c r="A20" s="246"/>
      <c r="B20" s="136" t="s">
        <v>23</v>
      </c>
      <c r="C20" s="95">
        <v>79</v>
      </c>
      <c r="D20" s="95">
        <v>83</v>
      </c>
      <c r="E20" s="95">
        <v>81</v>
      </c>
      <c r="F20" s="95">
        <v>78</v>
      </c>
      <c r="G20" s="95">
        <v>74</v>
      </c>
      <c r="H20" s="95">
        <v>100</v>
      </c>
      <c r="I20" s="95">
        <v>89</v>
      </c>
      <c r="J20" s="95">
        <v>91</v>
      </c>
      <c r="K20" s="95">
        <v>123</v>
      </c>
      <c r="L20" s="95">
        <v>125</v>
      </c>
      <c r="M20" s="95">
        <v>163</v>
      </c>
      <c r="N20" s="95">
        <v>160</v>
      </c>
      <c r="O20" s="95">
        <v>149</v>
      </c>
      <c r="P20" s="95">
        <v>173</v>
      </c>
      <c r="Q20" s="95">
        <v>158</v>
      </c>
      <c r="R20" s="101"/>
      <c r="S20" s="101"/>
      <c r="T20" s="137" t="s">
        <v>23</v>
      </c>
      <c r="U20" s="104">
        <v>321</v>
      </c>
      <c r="V20" s="104">
        <v>354</v>
      </c>
      <c r="W20" s="104">
        <v>571</v>
      </c>
      <c r="X20" s="124"/>
      <c r="Y20" s="217"/>
      <c r="Z20" s="216"/>
    </row>
    <row r="21" spans="1:26" customFormat="1" x14ac:dyDescent="0.25">
      <c r="A21" s="246"/>
      <c r="B21" s="138" t="s">
        <v>24</v>
      </c>
      <c r="C21" s="41">
        <v>168</v>
      </c>
      <c r="D21" s="41">
        <v>180</v>
      </c>
      <c r="E21" s="41">
        <v>184</v>
      </c>
      <c r="F21" s="41">
        <v>184</v>
      </c>
      <c r="G21" s="41">
        <v>180</v>
      </c>
      <c r="H21" s="41">
        <v>228</v>
      </c>
      <c r="I21" s="41">
        <v>217</v>
      </c>
      <c r="J21" s="41">
        <v>237</v>
      </c>
      <c r="K21" s="41">
        <v>319</v>
      </c>
      <c r="L21" s="41">
        <v>324</v>
      </c>
      <c r="M21" s="41">
        <v>397</v>
      </c>
      <c r="N21" s="41">
        <v>355</v>
      </c>
      <c r="O21" s="41">
        <v>375</v>
      </c>
      <c r="P21" s="41">
        <v>426</v>
      </c>
      <c r="Q21" s="41">
        <v>367</v>
      </c>
      <c r="R21" s="101"/>
      <c r="S21" s="101"/>
      <c r="T21" s="139" t="s">
        <v>25</v>
      </c>
      <c r="U21" s="88">
        <v>716</v>
      </c>
      <c r="V21" s="88">
        <v>862</v>
      </c>
      <c r="W21" s="88">
        <v>1395</v>
      </c>
      <c r="X21" s="140"/>
      <c r="Y21" s="217"/>
      <c r="Z21" s="216"/>
    </row>
    <row r="22" spans="1:26" customFormat="1" x14ac:dyDescent="0.25">
      <c r="A22" s="246"/>
      <c r="B22" s="141" t="s">
        <v>19</v>
      </c>
      <c r="C22" s="142">
        <v>216</v>
      </c>
      <c r="D22" s="142">
        <v>209</v>
      </c>
      <c r="E22" s="142">
        <v>223</v>
      </c>
      <c r="F22" s="142">
        <v>195</v>
      </c>
      <c r="G22" s="142">
        <v>239</v>
      </c>
      <c r="H22" s="142">
        <v>125</v>
      </c>
      <c r="I22" s="142">
        <v>291</v>
      </c>
      <c r="J22" s="142">
        <v>172</v>
      </c>
      <c r="K22" s="142">
        <v>109</v>
      </c>
      <c r="L22" s="142">
        <v>98</v>
      </c>
      <c r="M22" s="142">
        <v>123</v>
      </c>
      <c r="N22" s="142">
        <v>106</v>
      </c>
      <c r="O22" s="142">
        <v>6</v>
      </c>
      <c r="P22" s="142">
        <v>30</v>
      </c>
      <c r="Q22" s="142">
        <v>119</v>
      </c>
      <c r="R22" s="101"/>
      <c r="S22" s="101"/>
      <c r="T22" s="143" t="s">
        <v>19</v>
      </c>
      <c r="U22" s="86">
        <v>843</v>
      </c>
      <c r="V22" s="86">
        <v>827</v>
      </c>
      <c r="W22" s="86">
        <v>436</v>
      </c>
      <c r="X22" s="144"/>
      <c r="Y22" s="217"/>
      <c r="Z22" s="216"/>
    </row>
    <row r="23" spans="1:26" customFormat="1" x14ac:dyDescent="0.25">
      <c r="A23" s="246"/>
      <c r="B23" s="145" t="s">
        <v>26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4"/>
      <c r="R23" s="220"/>
      <c r="S23" s="36"/>
      <c r="T23" s="134"/>
      <c r="U23" s="86"/>
      <c r="V23" s="86"/>
      <c r="W23" s="86"/>
      <c r="X23" s="144"/>
    </row>
    <row r="24" spans="1:26" customFormat="1" x14ac:dyDescent="0.25">
      <c r="A24" s="246"/>
      <c r="B24" s="145" t="s">
        <v>27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4"/>
      <c r="R24" s="36"/>
      <c r="S24" s="36"/>
      <c r="T24" s="143"/>
      <c r="U24" s="86"/>
      <c r="V24" s="86"/>
      <c r="W24" s="86"/>
      <c r="X24" s="144"/>
    </row>
    <row r="25" spans="1:26" customFormat="1" x14ac:dyDescent="0.25">
      <c r="A25" s="246"/>
      <c r="B25" s="133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44"/>
      <c r="R25" s="134"/>
      <c r="S25" s="134"/>
      <c r="T25" s="134"/>
      <c r="U25" s="146"/>
      <c r="V25" s="146"/>
      <c r="W25" s="146"/>
      <c r="X25" s="147"/>
    </row>
    <row r="26" spans="1:26" customFormat="1" x14ac:dyDescent="0.25">
      <c r="A26" s="246"/>
      <c r="B26" s="148" t="s">
        <v>28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30"/>
      <c r="R26" s="143"/>
      <c r="S26" s="143"/>
      <c r="T26" s="148" t="s">
        <v>29</v>
      </c>
      <c r="U26" s="150"/>
      <c r="V26" s="150"/>
      <c r="W26" s="150"/>
      <c r="X26" s="151"/>
    </row>
    <row r="27" spans="1:26" customFormat="1" x14ac:dyDescent="0.25">
      <c r="A27" s="246"/>
      <c r="B27" s="145" t="s">
        <v>30</v>
      </c>
      <c r="C27" s="159">
        <v>15</v>
      </c>
      <c r="D27" s="159">
        <v>15</v>
      </c>
      <c r="E27" s="159">
        <v>18</v>
      </c>
      <c r="F27" s="159">
        <v>18</v>
      </c>
      <c r="G27" s="159">
        <v>20</v>
      </c>
      <c r="H27" s="159">
        <v>20</v>
      </c>
      <c r="I27" s="159">
        <v>16</v>
      </c>
      <c r="J27" s="159">
        <v>16</v>
      </c>
      <c r="K27" s="159">
        <v>18</v>
      </c>
      <c r="L27" s="159">
        <v>21</v>
      </c>
      <c r="M27" s="159">
        <v>23</v>
      </c>
      <c r="N27" s="159">
        <v>25</v>
      </c>
      <c r="O27" s="159">
        <v>24</v>
      </c>
      <c r="P27" s="159">
        <v>26</v>
      </c>
      <c r="Q27" s="159">
        <v>35</v>
      </c>
      <c r="R27" s="101"/>
      <c r="S27" s="101"/>
      <c r="T27" s="134" t="s">
        <v>30</v>
      </c>
      <c r="U27" s="114">
        <v>66</v>
      </c>
      <c r="V27" s="114">
        <v>72</v>
      </c>
      <c r="W27" s="114">
        <v>87</v>
      </c>
      <c r="X27" s="124"/>
      <c r="Y27" s="217"/>
      <c r="Z27" s="216"/>
    </row>
    <row r="28" spans="1:26" customFormat="1" x14ac:dyDescent="0.25">
      <c r="A28" s="246"/>
      <c r="B28" s="145" t="s">
        <v>31</v>
      </c>
      <c r="C28" s="159">
        <v>-8</v>
      </c>
      <c r="D28" s="159">
        <v>-6</v>
      </c>
      <c r="E28" s="159">
        <v>2</v>
      </c>
      <c r="F28" s="159">
        <v>-6</v>
      </c>
      <c r="G28" s="159">
        <v>-10</v>
      </c>
      <c r="H28" s="159">
        <v>-1</v>
      </c>
      <c r="I28" s="159">
        <v>-5</v>
      </c>
      <c r="J28" s="159">
        <v>9</v>
      </c>
      <c r="K28" s="159">
        <v>27</v>
      </c>
      <c r="L28" s="159">
        <v>21</v>
      </c>
      <c r="M28" s="159">
        <v>7</v>
      </c>
      <c r="N28" s="159">
        <v>27</v>
      </c>
      <c r="O28" s="159">
        <v>-21</v>
      </c>
      <c r="P28" s="159">
        <v>-14</v>
      </c>
      <c r="Q28" s="159">
        <v>-18</v>
      </c>
      <c r="R28" s="101"/>
      <c r="S28" s="101"/>
      <c r="T28" s="145" t="s">
        <v>32</v>
      </c>
      <c r="U28" s="114">
        <v>-18</v>
      </c>
      <c r="V28" s="114">
        <v>-7</v>
      </c>
      <c r="W28" s="114">
        <v>82</v>
      </c>
      <c r="X28" s="124"/>
      <c r="Y28" s="217"/>
      <c r="Z28" s="218"/>
    </row>
    <row r="29" spans="1:26" customFormat="1" x14ac:dyDescent="0.25">
      <c r="A29" s="246"/>
      <c r="B29" s="154" t="s">
        <v>33</v>
      </c>
      <c r="C29" s="159">
        <v>36</v>
      </c>
      <c r="D29" s="159">
        <v>31</v>
      </c>
      <c r="E29" s="159">
        <v>35</v>
      </c>
      <c r="F29" s="159">
        <v>31</v>
      </c>
      <c r="G29" s="159">
        <v>43</v>
      </c>
      <c r="H29" s="159">
        <v>312</v>
      </c>
      <c r="I29" s="159">
        <v>-9</v>
      </c>
      <c r="J29" s="159">
        <v>-24</v>
      </c>
      <c r="K29" s="159">
        <v>5</v>
      </c>
      <c r="L29" s="159">
        <v>8</v>
      </c>
      <c r="M29" s="159">
        <v>39</v>
      </c>
      <c r="N29" s="159">
        <v>21</v>
      </c>
      <c r="O29" s="159">
        <v>-1439</v>
      </c>
      <c r="P29" s="159">
        <v>-99</v>
      </c>
      <c r="Q29" s="159">
        <v>23</v>
      </c>
      <c r="R29" s="101"/>
      <c r="S29" s="101"/>
      <c r="T29" s="137" t="s">
        <v>34</v>
      </c>
      <c r="U29" s="155">
        <v>133</v>
      </c>
      <c r="V29" s="155">
        <v>322</v>
      </c>
      <c r="W29" s="155">
        <v>73</v>
      </c>
      <c r="X29" s="124"/>
      <c r="Y29" s="217"/>
      <c r="Z29" s="218"/>
    </row>
    <row r="30" spans="1:26" customFormat="1" x14ac:dyDescent="0.25">
      <c r="A30" s="246"/>
      <c r="B30" s="141" t="s">
        <v>28</v>
      </c>
      <c r="C30" s="157">
        <v>173</v>
      </c>
      <c r="D30" s="157">
        <v>169</v>
      </c>
      <c r="E30" s="157">
        <v>168</v>
      </c>
      <c r="F30" s="157">
        <v>152</v>
      </c>
      <c r="G30" s="157">
        <v>186</v>
      </c>
      <c r="H30" s="157">
        <v>-206</v>
      </c>
      <c r="I30" s="157">
        <v>289</v>
      </c>
      <c r="J30" s="157">
        <v>171</v>
      </c>
      <c r="K30" s="157">
        <v>59</v>
      </c>
      <c r="L30" s="157">
        <v>48</v>
      </c>
      <c r="M30" s="142">
        <v>54</v>
      </c>
      <c r="N30" s="157">
        <v>33</v>
      </c>
      <c r="O30" s="157">
        <v>1442</v>
      </c>
      <c r="P30" s="157">
        <v>117</v>
      </c>
      <c r="Q30" s="157">
        <v>79</v>
      </c>
      <c r="R30" s="101"/>
      <c r="S30" s="101"/>
      <c r="T30" s="143" t="s">
        <v>35</v>
      </c>
      <c r="U30" s="104">
        <v>662</v>
      </c>
      <c r="V30" s="104">
        <v>440</v>
      </c>
      <c r="W30" s="104">
        <v>194</v>
      </c>
      <c r="X30" s="127"/>
      <c r="Y30" s="217"/>
      <c r="Z30" s="218"/>
    </row>
    <row r="31" spans="1:26" customFormat="1" x14ac:dyDescent="0.25">
      <c r="A31" s="246"/>
      <c r="B31" s="158" t="s">
        <v>36</v>
      </c>
      <c r="C31" s="95"/>
      <c r="D31" s="95"/>
      <c r="E31" s="95"/>
      <c r="F31" s="95"/>
      <c r="G31" s="95"/>
      <c r="H31" s="159"/>
      <c r="I31" s="95"/>
      <c r="J31" s="95"/>
      <c r="K31" s="95"/>
      <c r="L31" s="95"/>
      <c r="M31" s="95"/>
      <c r="N31" s="95"/>
      <c r="O31" s="95"/>
      <c r="P31" s="95"/>
      <c r="Q31" s="95"/>
      <c r="R31" s="36"/>
      <c r="S31" s="36"/>
      <c r="T31" s="143"/>
      <c r="U31" s="104"/>
      <c r="V31" s="104"/>
      <c r="W31" s="104"/>
      <c r="X31" s="124"/>
    </row>
    <row r="32" spans="1:26" customFormat="1" ht="15.75" thickBot="1" x14ac:dyDescent="0.3">
      <c r="A32" s="247"/>
      <c r="B32" s="160" t="s">
        <v>37</v>
      </c>
      <c r="C32" s="161"/>
      <c r="D32" s="161"/>
      <c r="E32" s="161"/>
      <c r="F32" s="161"/>
      <c r="G32" s="161"/>
      <c r="H32" s="162"/>
      <c r="I32" s="163"/>
      <c r="J32" s="161"/>
      <c r="K32" s="161"/>
      <c r="L32" s="161"/>
      <c r="M32" s="161"/>
      <c r="N32" s="161"/>
      <c r="O32" s="161"/>
      <c r="P32" s="161"/>
      <c r="Q32" s="161"/>
      <c r="R32" s="164"/>
      <c r="S32" s="164"/>
      <c r="T32" s="165"/>
      <c r="U32" s="166"/>
      <c r="V32" s="166"/>
      <c r="W32" s="166"/>
      <c r="X32" s="167"/>
    </row>
    <row r="33" spans="1:24" customFormat="1" ht="16.5" thickTop="1" thickBot="1" x14ac:dyDescent="0.3">
      <c r="B33" s="145"/>
      <c r="C33" s="168"/>
      <c r="D33" s="168"/>
      <c r="E33" s="168"/>
      <c r="F33" s="168"/>
      <c r="G33" s="168"/>
      <c r="H33" s="169"/>
      <c r="I33" s="170"/>
      <c r="J33" s="168"/>
      <c r="K33" s="168"/>
      <c r="L33" s="168"/>
      <c r="M33" s="168"/>
      <c r="N33" s="168"/>
      <c r="O33" s="168"/>
      <c r="P33" s="168"/>
      <c r="Q33" s="168"/>
      <c r="R33" s="171"/>
      <c r="S33" s="171"/>
      <c r="T33" s="172"/>
      <c r="U33" s="173"/>
      <c r="V33" s="173"/>
      <c r="W33" s="173"/>
      <c r="X33" s="173"/>
    </row>
    <row r="34" spans="1:24" customFormat="1" ht="15.75" customHeight="1" thickTop="1" x14ac:dyDescent="0.25">
      <c r="A34" s="248" t="s">
        <v>38</v>
      </c>
      <c r="B34" s="174" t="s">
        <v>39</v>
      </c>
      <c r="C34" s="240">
        <v>1.55</v>
      </c>
      <c r="D34" s="240">
        <v>1.5254901960784313</v>
      </c>
      <c r="E34" s="240">
        <v>1.4640287769784173</v>
      </c>
      <c r="F34" s="240">
        <v>1.45</v>
      </c>
      <c r="G34" s="240">
        <v>1.43</v>
      </c>
      <c r="H34" s="240">
        <v>1.34</v>
      </c>
      <c r="I34" s="240">
        <v>1.3</v>
      </c>
      <c r="J34" s="240">
        <v>1.2662538699690402</v>
      </c>
      <c r="K34" s="240">
        <v>1.3</v>
      </c>
      <c r="L34" s="240">
        <v>1.32</v>
      </c>
      <c r="M34" s="240">
        <v>1.33</v>
      </c>
      <c r="N34" s="240">
        <v>1.4</v>
      </c>
      <c r="O34" s="240">
        <v>1.36</v>
      </c>
      <c r="P34" s="240">
        <v>1.32</v>
      </c>
      <c r="Q34" s="240">
        <v>1.29</v>
      </c>
      <c r="R34" s="120"/>
      <c r="S34" s="120"/>
      <c r="T34" s="175" t="s">
        <v>39</v>
      </c>
      <c r="U34" s="240">
        <v>1.4975984630163304</v>
      </c>
      <c r="V34" s="240">
        <v>1.3288749016522423</v>
      </c>
      <c r="W34" s="240">
        <v>1.3384502923976609</v>
      </c>
      <c r="X34" s="176"/>
    </row>
    <row r="35" spans="1:24" customFormat="1" x14ac:dyDescent="0.25">
      <c r="A35" s="249"/>
      <c r="B35" s="178" t="s">
        <v>40</v>
      </c>
      <c r="C35" s="239">
        <v>1.5460433333333334</v>
      </c>
      <c r="D35" s="239">
        <v>1.5384933333333333</v>
      </c>
      <c r="E35" s="239">
        <v>1.5070233333333334</v>
      </c>
      <c r="F35" s="239">
        <v>1.4165966666666669</v>
      </c>
      <c r="G35" s="239">
        <v>1.4211199999999999</v>
      </c>
      <c r="H35" s="239">
        <v>1.3105466666666665</v>
      </c>
      <c r="I35" s="239">
        <v>1.2310333333333332</v>
      </c>
      <c r="J35" s="239">
        <v>1.2473566666666664</v>
      </c>
      <c r="K35" s="239">
        <v>1.29169</v>
      </c>
      <c r="L35" s="239">
        <v>1.3151866666666667</v>
      </c>
      <c r="M35" s="239">
        <v>1.3353766666666669</v>
      </c>
      <c r="N35" s="239">
        <v>1.4020833333333333</v>
      </c>
      <c r="O35" s="239">
        <v>1.3400533333333335</v>
      </c>
      <c r="P35" s="239">
        <v>1.302619</v>
      </c>
      <c r="Q35" s="239">
        <v>1.2862100000000001</v>
      </c>
      <c r="R35" s="179"/>
      <c r="S35" s="179"/>
      <c r="T35" s="180" t="s">
        <v>40</v>
      </c>
      <c r="U35" s="239">
        <v>1.497907949790795</v>
      </c>
      <c r="V35" s="239">
        <v>1.2923538230884557</v>
      </c>
      <c r="W35" s="239">
        <v>1.3374880153403643</v>
      </c>
      <c r="X35" s="181"/>
    </row>
    <row r="36" spans="1:24" customFormat="1" ht="15.75" thickBot="1" x14ac:dyDescent="0.3">
      <c r="A36" s="250"/>
      <c r="B36" s="241" t="s">
        <v>41</v>
      </c>
      <c r="C36" s="161"/>
      <c r="D36" s="161"/>
      <c r="E36" s="161"/>
      <c r="F36" s="161"/>
      <c r="G36" s="161"/>
      <c r="H36" s="162"/>
      <c r="I36" s="163"/>
      <c r="J36" s="161"/>
      <c r="K36" s="161"/>
      <c r="L36" s="161"/>
      <c r="M36" s="161"/>
      <c r="N36" s="161"/>
      <c r="O36" s="161"/>
      <c r="P36" s="161"/>
      <c r="Q36" s="161"/>
      <c r="R36" s="164"/>
      <c r="S36" s="164"/>
      <c r="T36" s="165"/>
      <c r="U36" s="166"/>
      <c r="V36" s="166"/>
      <c r="W36" s="166"/>
      <c r="X36" s="167"/>
    </row>
    <row r="37" spans="1:24" customFormat="1" ht="16.5" thickTop="1" thickBot="1" x14ac:dyDescent="0.3">
      <c r="B37" s="145"/>
      <c r="C37" s="168"/>
      <c r="D37" s="168"/>
      <c r="E37" s="168"/>
      <c r="F37" s="168"/>
      <c r="G37" s="168"/>
      <c r="H37" s="169"/>
      <c r="I37" s="170"/>
      <c r="J37" s="168"/>
      <c r="K37" s="168"/>
      <c r="L37" s="168"/>
      <c r="M37" s="168"/>
      <c r="N37" s="168"/>
      <c r="O37" s="168"/>
      <c r="P37" s="168"/>
      <c r="Q37" s="168"/>
      <c r="R37" s="171"/>
      <c r="S37" s="171"/>
      <c r="T37" s="172"/>
      <c r="U37" s="173"/>
      <c r="V37" s="173"/>
      <c r="W37" s="173"/>
      <c r="X37" s="173"/>
    </row>
    <row r="38" spans="1:24" customFormat="1" ht="15" customHeight="1" thickTop="1" x14ac:dyDescent="0.25">
      <c r="A38" s="242" t="s">
        <v>42</v>
      </c>
      <c r="B38" s="182" t="s">
        <v>43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4"/>
      <c r="S38" s="184"/>
      <c r="T38" s="185" t="s">
        <v>43</v>
      </c>
      <c r="U38" s="186"/>
      <c r="V38" s="186"/>
      <c r="W38" s="186"/>
      <c r="X38" s="187"/>
    </row>
    <row r="39" spans="1:24" customFormat="1" x14ac:dyDescent="0.25">
      <c r="A39" s="243"/>
      <c r="B39" s="28" t="s">
        <v>12</v>
      </c>
      <c r="C39" s="188">
        <v>96</v>
      </c>
      <c r="D39" s="188">
        <v>94</v>
      </c>
      <c r="E39" s="188">
        <v>104</v>
      </c>
      <c r="F39" s="188">
        <v>101</v>
      </c>
      <c r="G39" s="188">
        <v>112</v>
      </c>
      <c r="H39" s="188">
        <v>63</v>
      </c>
      <c r="I39" s="188">
        <v>169</v>
      </c>
      <c r="J39" s="188">
        <v>93</v>
      </c>
      <c r="K39" s="188">
        <v>112</v>
      </c>
      <c r="L39" s="188">
        <v>91</v>
      </c>
      <c r="M39" s="188">
        <v>141</v>
      </c>
      <c r="N39" s="188">
        <v>111</v>
      </c>
      <c r="O39" s="188">
        <v>64</v>
      </c>
      <c r="P39" s="188">
        <v>94</v>
      </c>
      <c r="Q39" s="233">
        <v>97</v>
      </c>
      <c r="R39" s="36"/>
      <c r="S39" s="36"/>
      <c r="T39" s="37" t="s">
        <v>12</v>
      </c>
      <c r="U39" s="104">
        <v>395</v>
      </c>
      <c r="V39" s="104">
        <v>437</v>
      </c>
      <c r="W39" s="104">
        <f>SUM(K39:N39)</f>
        <v>455</v>
      </c>
      <c r="X39" s="124"/>
    </row>
    <row r="40" spans="1:24" customFormat="1" x14ac:dyDescent="0.25">
      <c r="A40" s="243"/>
      <c r="B40" s="28" t="s">
        <v>14</v>
      </c>
      <c r="C40" s="188">
        <v>132</v>
      </c>
      <c r="D40" s="188">
        <v>143</v>
      </c>
      <c r="E40" s="188">
        <v>152</v>
      </c>
      <c r="F40" s="188">
        <v>137</v>
      </c>
      <c r="G40" s="188">
        <v>160</v>
      </c>
      <c r="H40" s="188">
        <v>183</v>
      </c>
      <c r="I40" s="188">
        <v>200</v>
      </c>
      <c r="J40" s="188">
        <v>208</v>
      </c>
      <c r="K40" s="188">
        <v>195</v>
      </c>
      <c r="L40" s="188">
        <v>207</v>
      </c>
      <c r="M40" s="188">
        <v>224</v>
      </c>
      <c r="N40" s="188">
        <v>193</v>
      </c>
      <c r="O40" s="188">
        <v>192</v>
      </c>
      <c r="P40" s="188">
        <v>215</v>
      </c>
      <c r="Q40" s="233">
        <v>237</v>
      </c>
      <c r="R40" s="36"/>
      <c r="S40" s="36"/>
      <c r="T40" s="37" t="s">
        <v>14</v>
      </c>
      <c r="U40" s="104">
        <v>564</v>
      </c>
      <c r="V40" s="104">
        <v>751</v>
      </c>
      <c r="W40" s="104">
        <f t="shared" ref="W40:W41" si="0">SUM(K40:N40)</f>
        <v>819</v>
      </c>
      <c r="X40" s="124"/>
    </row>
    <row r="41" spans="1:24" customFormat="1" x14ac:dyDescent="0.25">
      <c r="A41" s="243"/>
      <c r="B41" s="29" t="s">
        <v>15</v>
      </c>
      <c r="C41" s="189">
        <v>19</v>
      </c>
      <c r="D41" s="189">
        <v>18</v>
      </c>
      <c r="E41" s="189">
        <v>22</v>
      </c>
      <c r="F41" s="189">
        <v>23</v>
      </c>
      <c r="G41" s="189">
        <v>20</v>
      </c>
      <c r="H41" s="189">
        <v>18</v>
      </c>
      <c r="I41" s="189">
        <v>23</v>
      </c>
      <c r="J41" s="189">
        <v>22</v>
      </c>
      <c r="K41" s="189">
        <v>22</v>
      </c>
      <c r="L41" s="189">
        <v>21</v>
      </c>
      <c r="M41" s="189">
        <v>25</v>
      </c>
      <c r="N41" s="189">
        <v>26</v>
      </c>
      <c r="O41" s="189">
        <v>25</v>
      </c>
      <c r="P41" s="188">
        <v>36</v>
      </c>
      <c r="Q41" s="233">
        <v>43</v>
      </c>
      <c r="R41" s="36"/>
      <c r="S41" s="36"/>
      <c r="T41" s="38" t="s">
        <v>15</v>
      </c>
      <c r="U41" s="103">
        <v>82</v>
      </c>
      <c r="V41" s="103">
        <v>83</v>
      </c>
      <c r="W41" s="104">
        <f t="shared" si="0"/>
        <v>94</v>
      </c>
      <c r="X41" s="124"/>
    </row>
    <row r="42" spans="1:24" customFormat="1" x14ac:dyDescent="0.25">
      <c r="A42" s="243"/>
      <c r="B42" s="1" t="s">
        <v>44</v>
      </c>
      <c r="C42" s="95">
        <v>247</v>
      </c>
      <c r="D42" s="95">
        <v>255</v>
      </c>
      <c r="E42" s="95">
        <v>278</v>
      </c>
      <c r="F42" s="95">
        <v>261</v>
      </c>
      <c r="G42" s="95">
        <v>292</v>
      </c>
      <c r="H42" s="95">
        <v>264</v>
      </c>
      <c r="I42" s="95">
        <v>392</v>
      </c>
      <c r="J42" s="95">
        <v>323</v>
      </c>
      <c r="K42" s="95">
        <v>329</v>
      </c>
      <c r="L42" s="95">
        <v>319</v>
      </c>
      <c r="M42" s="95">
        <f>SUM(M39:M41)</f>
        <v>390</v>
      </c>
      <c r="N42" s="95">
        <f>SUM(N39:N41)</f>
        <v>330</v>
      </c>
      <c r="O42" s="95">
        <f>SUM(O39:O41)</f>
        <v>281</v>
      </c>
      <c r="P42" s="113">
        <f>SUM(P39:P41)</f>
        <v>345</v>
      </c>
      <c r="Q42" s="234">
        <f>SUM(Q39:Q41)</f>
        <v>377</v>
      </c>
      <c r="R42" s="122"/>
      <c r="S42" s="122"/>
      <c r="T42" s="39" t="s">
        <v>44</v>
      </c>
      <c r="U42" s="104">
        <v>1041</v>
      </c>
      <c r="V42" s="104">
        <v>1271</v>
      </c>
      <c r="W42" s="190">
        <f>SUM(W39:W41)</f>
        <v>1368</v>
      </c>
      <c r="X42" s="127"/>
    </row>
    <row r="43" spans="1:24" customFormat="1" x14ac:dyDescent="0.25">
      <c r="A43" s="243"/>
      <c r="B43" s="177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235"/>
      <c r="R43" s="36"/>
      <c r="S43" s="36"/>
      <c r="T43" s="36"/>
      <c r="U43" s="87"/>
      <c r="V43" s="87"/>
      <c r="W43" s="87"/>
      <c r="X43" s="191"/>
    </row>
    <row r="44" spans="1:24" customFormat="1" x14ac:dyDescent="0.25">
      <c r="A44" s="243"/>
      <c r="B44" s="192" t="s">
        <v>45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36"/>
      <c r="S44" s="36"/>
      <c r="T44" s="192" t="s">
        <v>20</v>
      </c>
      <c r="U44" s="194"/>
      <c r="V44" s="194"/>
      <c r="W44" s="194"/>
      <c r="X44" s="195"/>
    </row>
    <row r="45" spans="1:24" customFormat="1" x14ac:dyDescent="0.25">
      <c r="A45" s="243"/>
      <c r="B45" s="133" t="s">
        <v>21</v>
      </c>
      <c r="C45" s="188">
        <v>8</v>
      </c>
      <c r="D45" s="188">
        <v>9</v>
      </c>
      <c r="E45" s="188">
        <v>9</v>
      </c>
      <c r="F45" s="188">
        <v>9</v>
      </c>
      <c r="G45" s="188">
        <v>10</v>
      </c>
      <c r="H45" s="188">
        <v>10</v>
      </c>
      <c r="I45" s="188">
        <v>12</v>
      </c>
      <c r="J45" s="188">
        <v>13</v>
      </c>
      <c r="K45" s="188">
        <v>18</v>
      </c>
      <c r="L45" s="188">
        <v>21</v>
      </c>
      <c r="M45" s="188">
        <v>21</v>
      </c>
      <c r="N45" s="188">
        <v>23</v>
      </c>
      <c r="O45" s="188">
        <v>24</v>
      </c>
      <c r="P45" s="188">
        <v>27</v>
      </c>
      <c r="Q45" s="233">
        <v>26</v>
      </c>
      <c r="R45" s="122"/>
      <c r="S45" s="122"/>
      <c r="T45" s="134" t="s">
        <v>21</v>
      </c>
      <c r="U45" s="104">
        <v>35</v>
      </c>
      <c r="V45" s="104">
        <v>45</v>
      </c>
      <c r="W45" s="104">
        <f>SUM(K45:N45)</f>
        <v>83</v>
      </c>
      <c r="X45" s="124"/>
    </row>
    <row r="46" spans="1:24" customFormat="1" x14ac:dyDescent="0.25">
      <c r="A46" s="243"/>
      <c r="B46" s="133" t="s">
        <v>22</v>
      </c>
      <c r="C46" s="188">
        <v>50</v>
      </c>
      <c r="D46" s="188">
        <v>54</v>
      </c>
      <c r="E46" s="188">
        <v>59</v>
      </c>
      <c r="F46" s="188">
        <v>66</v>
      </c>
      <c r="G46" s="188">
        <v>65</v>
      </c>
      <c r="H46" s="188">
        <v>88</v>
      </c>
      <c r="I46" s="188">
        <v>92</v>
      </c>
      <c r="J46" s="188">
        <v>104</v>
      </c>
      <c r="K46" s="188">
        <v>134</v>
      </c>
      <c r="L46" s="188">
        <v>130</v>
      </c>
      <c r="M46" s="188">
        <v>154</v>
      </c>
      <c r="N46" s="188">
        <v>116</v>
      </c>
      <c r="O46" s="188">
        <v>145</v>
      </c>
      <c r="P46" s="188">
        <v>167</v>
      </c>
      <c r="Q46" s="233">
        <v>136</v>
      </c>
      <c r="R46" s="122"/>
      <c r="S46" s="122"/>
      <c r="T46" s="134" t="s">
        <v>22</v>
      </c>
      <c r="U46" s="104">
        <v>229</v>
      </c>
      <c r="V46" s="104">
        <v>349</v>
      </c>
      <c r="W46" s="104">
        <f>SUM(K46:N46)</f>
        <v>534</v>
      </c>
      <c r="X46" s="124"/>
    </row>
    <row r="47" spans="1:24" customFormat="1" x14ac:dyDescent="0.25">
      <c r="A47" s="243"/>
      <c r="B47" s="136" t="s">
        <v>23</v>
      </c>
      <c r="C47" s="189">
        <v>51</v>
      </c>
      <c r="D47" s="189">
        <v>54</v>
      </c>
      <c r="E47" s="189">
        <v>54</v>
      </c>
      <c r="F47" s="189">
        <v>55</v>
      </c>
      <c r="G47" s="189">
        <v>52</v>
      </c>
      <c r="H47" s="189">
        <v>76</v>
      </c>
      <c r="I47" s="196">
        <v>72</v>
      </c>
      <c r="J47" s="196">
        <v>73</v>
      </c>
      <c r="K47" s="196">
        <v>95</v>
      </c>
      <c r="L47" s="196">
        <v>95</v>
      </c>
      <c r="M47" s="196">
        <v>122</v>
      </c>
      <c r="N47" s="197">
        <f>116-2</f>
        <v>114</v>
      </c>
      <c r="O47" s="197">
        <v>111</v>
      </c>
      <c r="P47" s="197">
        <v>133</v>
      </c>
      <c r="Q47" s="236">
        <v>123</v>
      </c>
      <c r="R47" s="122"/>
      <c r="S47" s="122"/>
      <c r="T47" s="137" t="s">
        <v>23</v>
      </c>
      <c r="U47" s="103">
        <v>214</v>
      </c>
      <c r="V47" s="103">
        <v>273</v>
      </c>
      <c r="W47" s="103">
        <f>SUM(K47:N47)</f>
        <v>426</v>
      </c>
      <c r="X47" s="124"/>
    </row>
    <row r="48" spans="1:24" customFormat="1" x14ac:dyDescent="0.25">
      <c r="A48" s="243"/>
      <c r="B48" s="138" t="s">
        <v>46</v>
      </c>
      <c r="C48" s="41">
        <v>109</v>
      </c>
      <c r="D48" s="41">
        <v>117</v>
      </c>
      <c r="E48" s="41">
        <v>122</v>
      </c>
      <c r="F48" s="41">
        <v>130</v>
      </c>
      <c r="G48" s="41">
        <v>127</v>
      </c>
      <c r="H48" s="41">
        <v>174</v>
      </c>
      <c r="I48" s="41">
        <v>176</v>
      </c>
      <c r="J48" s="41">
        <v>190</v>
      </c>
      <c r="K48" s="41">
        <v>247</v>
      </c>
      <c r="L48" s="41">
        <v>246</v>
      </c>
      <c r="M48" s="41">
        <f>SUM(M45:M47)</f>
        <v>297</v>
      </c>
      <c r="N48" s="41">
        <f>SUM(N45:N47)</f>
        <v>253</v>
      </c>
      <c r="O48" s="41">
        <f>SUM(O45:O47)</f>
        <v>280</v>
      </c>
      <c r="P48" s="41">
        <f>SUM(P45:P47)</f>
        <v>327</v>
      </c>
      <c r="Q48" s="237">
        <f>SUM(Q45:Q47)</f>
        <v>285</v>
      </c>
      <c r="R48" s="122"/>
      <c r="S48" s="122"/>
      <c r="T48" s="139" t="s">
        <v>47</v>
      </c>
      <c r="U48" s="88">
        <v>478</v>
      </c>
      <c r="V48" s="88">
        <v>667</v>
      </c>
      <c r="W48" s="88">
        <f>SUM(W45:W47)</f>
        <v>1043</v>
      </c>
      <c r="X48" s="140"/>
    </row>
    <row r="49" spans="1:24" customFormat="1" x14ac:dyDescent="0.25">
      <c r="A49" s="243"/>
      <c r="B49" s="141" t="s">
        <v>45</v>
      </c>
      <c r="C49" s="40">
        <v>138</v>
      </c>
      <c r="D49" s="40">
        <v>138</v>
      </c>
      <c r="E49" s="40">
        <v>156</v>
      </c>
      <c r="F49" s="40">
        <v>131</v>
      </c>
      <c r="G49" s="40">
        <v>165</v>
      </c>
      <c r="H49" s="40">
        <v>90</v>
      </c>
      <c r="I49" s="40">
        <v>216</v>
      </c>
      <c r="J49" s="40">
        <v>133</v>
      </c>
      <c r="K49" s="40">
        <f>+K42-K48</f>
        <v>82</v>
      </c>
      <c r="L49" s="40">
        <v>73</v>
      </c>
      <c r="M49" s="40">
        <f>M42-M48</f>
        <v>93</v>
      </c>
      <c r="N49" s="40">
        <f>N42-N48</f>
        <v>77</v>
      </c>
      <c r="O49" s="40">
        <f>O42-O48</f>
        <v>1</v>
      </c>
      <c r="P49" s="40">
        <f>P42-P48</f>
        <v>18</v>
      </c>
      <c r="Q49" s="238">
        <f>Q42-Q48</f>
        <v>92</v>
      </c>
      <c r="R49" s="122"/>
      <c r="S49" s="122"/>
      <c r="T49" s="143" t="s">
        <v>45</v>
      </c>
      <c r="U49" s="86">
        <v>563</v>
      </c>
      <c r="V49" s="86">
        <v>604</v>
      </c>
      <c r="W49" s="86">
        <f>SUM(K49:N49)</f>
        <v>325</v>
      </c>
      <c r="X49" s="144"/>
    </row>
    <row r="50" spans="1:24" customFormat="1" x14ac:dyDescent="0.25">
      <c r="A50" s="243"/>
      <c r="B50" s="133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221"/>
      <c r="R50" s="134"/>
      <c r="S50" s="134"/>
      <c r="T50" s="134"/>
      <c r="U50" s="146"/>
      <c r="V50" s="146"/>
      <c r="W50" s="146"/>
      <c r="X50" s="147"/>
    </row>
    <row r="51" spans="1:24" customFormat="1" x14ac:dyDescent="0.25">
      <c r="A51" s="243"/>
      <c r="B51" s="198" t="s">
        <v>48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22"/>
      <c r="R51" s="143"/>
      <c r="S51" s="143"/>
      <c r="T51" s="198" t="s">
        <v>48</v>
      </c>
      <c r="U51" s="200"/>
      <c r="V51" s="200"/>
      <c r="W51" s="200"/>
      <c r="X51" s="201"/>
    </row>
    <row r="52" spans="1:24" customFormat="1" x14ac:dyDescent="0.25">
      <c r="A52" s="243"/>
      <c r="B52" s="145" t="s">
        <v>30</v>
      </c>
      <c r="C52" s="188">
        <v>10</v>
      </c>
      <c r="D52" s="188">
        <v>10</v>
      </c>
      <c r="E52" s="188">
        <v>12</v>
      </c>
      <c r="F52" s="188">
        <v>13</v>
      </c>
      <c r="G52" s="188">
        <v>14</v>
      </c>
      <c r="H52" s="188">
        <v>15</v>
      </c>
      <c r="I52" s="188">
        <v>13</v>
      </c>
      <c r="J52" s="152">
        <v>13</v>
      </c>
      <c r="K52" s="152">
        <v>14</v>
      </c>
      <c r="L52" s="152">
        <v>16</v>
      </c>
      <c r="M52" s="152">
        <v>17</v>
      </c>
      <c r="N52" s="152">
        <v>18</v>
      </c>
      <c r="O52" s="152">
        <v>18</v>
      </c>
      <c r="P52" s="152">
        <v>20</v>
      </c>
      <c r="Q52" s="223">
        <v>27</v>
      </c>
      <c r="R52" s="122"/>
      <c r="S52" s="122"/>
      <c r="T52" s="134" t="s">
        <v>30</v>
      </c>
      <c r="U52" s="104">
        <v>45</v>
      </c>
      <c r="V52" s="104">
        <v>55</v>
      </c>
      <c r="W52" s="104">
        <f>SUM(K52:N52)</f>
        <v>65</v>
      </c>
      <c r="X52" s="124"/>
    </row>
    <row r="53" spans="1:24" customFormat="1" x14ac:dyDescent="0.25">
      <c r="A53" s="243"/>
      <c r="B53" s="145" t="s">
        <v>32</v>
      </c>
      <c r="C53" s="188">
        <v>-5</v>
      </c>
      <c r="D53" s="188">
        <v>-4</v>
      </c>
      <c r="E53" s="188">
        <v>1</v>
      </c>
      <c r="F53" s="188">
        <v>-4</v>
      </c>
      <c r="G53" s="188">
        <v>-7</v>
      </c>
      <c r="H53" s="188">
        <v>-1</v>
      </c>
      <c r="I53" s="188">
        <v>-4</v>
      </c>
      <c r="J53" s="152">
        <v>7</v>
      </c>
      <c r="K53" s="152">
        <v>21</v>
      </c>
      <c r="L53" s="152">
        <v>16</v>
      </c>
      <c r="M53" s="152">
        <v>5</v>
      </c>
      <c r="N53" s="152">
        <v>19</v>
      </c>
      <c r="O53" s="152">
        <v>-16</v>
      </c>
      <c r="P53" s="152">
        <v>-11</v>
      </c>
      <c r="Q53" s="223">
        <v>-14</v>
      </c>
      <c r="R53" s="122"/>
      <c r="S53" s="122"/>
      <c r="T53" s="145" t="s">
        <v>32</v>
      </c>
      <c r="U53" s="114">
        <v>-12</v>
      </c>
      <c r="V53" s="114">
        <v>-5</v>
      </c>
      <c r="W53" s="114">
        <f>SUM(K53:N53)</f>
        <v>61</v>
      </c>
      <c r="X53" s="153"/>
    </row>
    <row r="54" spans="1:24" customFormat="1" x14ac:dyDescent="0.25">
      <c r="A54" s="243"/>
      <c r="B54" s="154" t="s">
        <v>49</v>
      </c>
      <c r="C54" s="189">
        <v>23</v>
      </c>
      <c r="D54" s="189">
        <v>20</v>
      </c>
      <c r="E54" s="189">
        <v>23</v>
      </c>
      <c r="F54" s="189">
        <v>22</v>
      </c>
      <c r="G54" s="189">
        <v>30</v>
      </c>
      <c r="H54" s="189">
        <v>238</v>
      </c>
      <c r="I54" s="202">
        <v>-7</v>
      </c>
      <c r="J54" s="202">
        <v>-19</v>
      </c>
      <c r="K54" s="203">
        <v>4</v>
      </c>
      <c r="L54" s="203">
        <v>6</v>
      </c>
      <c r="M54" s="203">
        <v>29</v>
      </c>
      <c r="N54" s="203">
        <f>13+2</f>
        <v>15</v>
      </c>
      <c r="O54" s="204">
        <v>-1074</v>
      </c>
      <c r="P54" s="152">
        <v>-76</v>
      </c>
      <c r="Q54" s="223">
        <v>18</v>
      </c>
      <c r="R54" s="122"/>
      <c r="S54" s="122"/>
      <c r="T54" s="137" t="s">
        <v>50</v>
      </c>
      <c r="U54" s="155">
        <v>88</v>
      </c>
      <c r="V54" s="155">
        <v>242</v>
      </c>
      <c r="W54" s="155">
        <f>SUM(K54:N54)</f>
        <v>54</v>
      </c>
      <c r="X54" s="156"/>
    </row>
    <row r="55" spans="1:24" customFormat="1" ht="15.75" thickBot="1" x14ac:dyDescent="0.3">
      <c r="A55" s="244"/>
      <c r="B55" s="165" t="s">
        <v>48</v>
      </c>
      <c r="C55" s="224">
        <v>110</v>
      </c>
      <c r="D55" s="224">
        <v>112</v>
      </c>
      <c r="E55" s="224">
        <v>120</v>
      </c>
      <c r="F55" s="224">
        <v>100</v>
      </c>
      <c r="G55" s="224">
        <v>128</v>
      </c>
      <c r="H55" s="225">
        <v>-162</v>
      </c>
      <c r="I55" s="224">
        <v>214</v>
      </c>
      <c r="J55" s="226">
        <v>132</v>
      </c>
      <c r="K55" s="227">
        <f>K42-K48-K52-K53-K54</f>
        <v>43</v>
      </c>
      <c r="L55" s="227">
        <v>35</v>
      </c>
      <c r="M55" s="227">
        <f>+M49-M52-M53-M54</f>
        <v>42</v>
      </c>
      <c r="N55" s="227">
        <f>+N49-N52-N53-N54</f>
        <v>25</v>
      </c>
      <c r="O55" s="227">
        <f>+O49-O52-O53-O54</f>
        <v>1073</v>
      </c>
      <c r="P55" s="228">
        <f>+P49-P52-P53-P54</f>
        <v>85</v>
      </c>
      <c r="Q55" s="228">
        <v>61</v>
      </c>
      <c r="R55" s="229"/>
      <c r="S55" s="229"/>
      <c r="T55" s="230" t="s">
        <v>48</v>
      </c>
      <c r="U55" s="231">
        <v>442</v>
      </c>
      <c r="V55" s="231">
        <v>312</v>
      </c>
      <c r="W55" s="231">
        <f>SUM(W52:W54)</f>
        <v>180</v>
      </c>
      <c r="X55" s="232"/>
    </row>
    <row r="56" spans="1:24" ht="15.75" thickTop="1" x14ac:dyDescent="0.25"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53"/>
      <c r="P56" s="53"/>
      <c r="Q56" s="53"/>
      <c r="R56" s="53"/>
      <c r="S56" s="53"/>
      <c r="T56" s="10"/>
      <c r="U56" s="89"/>
      <c r="V56" s="89"/>
      <c r="W56" s="89"/>
      <c r="X56" s="89"/>
    </row>
    <row r="57" spans="1:24" ht="15.75" thickBot="1" x14ac:dyDescent="0.3">
      <c r="A57" s="26"/>
      <c r="B57" s="26" t="s">
        <v>51</v>
      </c>
      <c r="C57" s="58"/>
      <c r="D57" s="58"/>
      <c r="E57" s="58"/>
      <c r="F57" s="58"/>
      <c r="G57" s="58"/>
      <c r="H57" s="58"/>
      <c r="I57" s="59"/>
      <c r="J57" s="58"/>
      <c r="K57" s="58"/>
      <c r="L57" s="58"/>
      <c r="M57" s="58"/>
      <c r="N57" s="58"/>
      <c r="O57" s="58"/>
      <c r="P57" s="58"/>
      <c r="Q57" s="58"/>
      <c r="R57" s="53"/>
      <c r="S57" s="53"/>
      <c r="T57" s="26" t="s">
        <v>51</v>
      </c>
      <c r="U57" s="90"/>
      <c r="V57" s="90"/>
      <c r="W57" s="90"/>
      <c r="X57" s="90"/>
    </row>
    <row r="58" spans="1:24" x14ac:dyDescent="0.25">
      <c r="A58" s="26"/>
      <c r="B58" s="26" t="s">
        <v>1</v>
      </c>
      <c r="C58" s="13">
        <v>2015</v>
      </c>
      <c r="D58" s="14">
        <v>2015</v>
      </c>
      <c r="E58" s="14">
        <v>2015</v>
      </c>
      <c r="F58" s="15">
        <v>2016</v>
      </c>
      <c r="G58" s="3">
        <v>2016</v>
      </c>
      <c r="H58" s="4">
        <v>2016</v>
      </c>
      <c r="I58" s="4">
        <v>2016</v>
      </c>
      <c r="J58" s="5">
        <v>2017</v>
      </c>
      <c r="K58" s="15">
        <v>2017</v>
      </c>
      <c r="L58" s="15">
        <v>2017</v>
      </c>
      <c r="M58" s="15">
        <f t="shared" ref="M58:N61" si="1">M4</f>
        <v>2017</v>
      </c>
      <c r="N58" s="15">
        <f t="shared" si="1"/>
        <v>2018</v>
      </c>
      <c r="O58" s="5">
        <v>2018</v>
      </c>
      <c r="P58" s="5">
        <v>2018</v>
      </c>
      <c r="Q58" s="5">
        <v>2018</v>
      </c>
      <c r="R58" s="53"/>
      <c r="S58" s="53"/>
      <c r="T58" s="33"/>
      <c r="U58" s="33"/>
      <c r="V58" s="33"/>
      <c r="W58" s="33"/>
      <c r="X58" s="33"/>
    </row>
    <row r="59" spans="1:24" x14ac:dyDescent="0.25">
      <c r="A59" s="26"/>
      <c r="B59" s="11" t="s">
        <v>2</v>
      </c>
      <c r="C59" s="16" t="s">
        <v>3</v>
      </c>
      <c r="D59" s="17" t="s">
        <v>4</v>
      </c>
      <c r="E59" s="17" t="s">
        <v>5</v>
      </c>
      <c r="F59" s="18" t="s">
        <v>6</v>
      </c>
      <c r="G59" s="6" t="s">
        <v>3</v>
      </c>
      <c r="H59" s="7" t="s">
        <v>4</v>
      </c>
      <c r="I59" s="7" t="s">
        <v>5</v>
      </c>
      <c r="J59" s="34" t="s">
        <v>6</v>
      </c>
      <c r="K59" s="18" t="s">
        <v>3</v>
      </c>
      <c r="L59" s="18" t="s">
        <v>4</v>
      </c>
      <c r="M59" s="18" t="str">
        <f t="shared" si="1"/>
        <v>Q4</v>
      </c>
      <c r="N59" s="18" t="str">
        <f t="shared" si="1"/>
        <v>Q1</v>
      </c>
      <c r="O59" s="31" t="s">
        <v>3</v>
      </c>
      <c r="P59" s="31" t="s">
        <v>4</v>
      </c>
      <c r="Q59" s="31" t="s">
        <v>5</v>
      </c>
      <c r="R59" s="53"/>
      <c r="S59" s="53"/>
      <c r="T59" s="33"/>
      <c r="U59" s="33"/>
      <c r="V59" s="33"/>
      <c r="W59" s="33"/>
      <c r="X59" s="33"/>
    </row>
    <row r="60" spans="1:24" x14ac:dyDescent="0.25">
      <c r="A60" s="26"/>
      <c r="B60" s="9" t="s">
        <v>52</v>
      </c>
      <c r="C60" s="19">
        <v>2015</v>
      </c>
      <c r="D60" s="20">
        <v>2015</v>
      </c>
      <c r="E60" s="20">
        <v>2015</v>
      </c>
      <c r="F60" s="21">
        <v>2015</v>
      </c>
      <c r="G60" s="8">
        <v>2016</v>
      </c>
      <c r="H60" s="2">
        <v>2016</v>
      </c>
      <c r="I60" s="2">
        <v>2016</v>
      </c>
      <c r="J60" s="35">
        <v>2016</v>
      </c>
      <c r="K60" s="21">
        <v>2017</v>
      </c>
      <c r="L60" s="21">
        <v>2017</v>
      </c>
      <c r="M60" s="21">
        <f t="shared" si="1"/>
        <v>2017</v>
      </c>
      <c r="N60" s="21">
        <f t="shared" si="1"/>
        <v>2017</v>
      </c>
      <c r="O60" s="32">
        <v>2018</v>
      </c>
      <c r="P60" s="32">
        <v>2018</v>
      </c>
      <c r="Q60" s="32">
        <v>2018</v>
      </c>
      <c r="R60" s="53"/>
      <c r="S60" s="53"/>
      <c r="T60" s="9" t="s">
        <v>52</v>
      </c>
      <c r="U60" s="19">
        <v>2015</v>
      </c>
      <c r="V60" s="8">
        <v>2016</v>
      </c>
      <c r="W60" s="19">
        <v>2017</v>
      </c>
      <c r="X60" s="8">
        <v>2018</v>
      </c>
    </row>
    <row r="61" spans="1:24" ht="15.75" thickBot="1" x14ac:dyDescent="0.3">
      <c r="A61" s="26"/>
      <c r="B61" s="12" t="s">
        <v>53</v>
      </c>
      <c r="C61" s="22" t="s">
        <v>6</v>
      </c>
      <c r="D61" s="23" t="s">
        <v>3</v>
      </c>
      <c r="E61" s="23" t="s">
        <v>4</v>
      </c>
      <c r="F61" s="24" t="s">
        <v>5</v>
      </c>
      <c r="G61" s="6" t="s">
        <v>6</v>
      </c>
      <c r="H61" s="7" t="s">
        <v>3</v>
      </c>
      <c r="I61" s="7" t="s">
        <v>4</v>
      </c>
      <c r="J61" s="34" t="s">
        <v>5</v>
      </c>
      <c r="K61" s="24" t="s">
        <v>6</v>
      </c>
      <c r="L61" s="24" t="s">
        <v>3</v>
      </c>
      <c r="M61" s="24" t="str">
        <f t="shared" si="1"/>
        <v>Q3</v>
      </c>
      <c r="N61" s="24" t="str">
        <f t="shared" si="1"/>
        <v>Q4</v>
      </c>
      <c r="O61" s="31" t="s">
        <v>6</v>
      </c>
      <c r="P61" s="31" t="s">
        <v>3</v>
      </c>
      <c r="Q61" s="31" t="s">
        <v>4</v>
      </c>
      <c r="R61" s="53"/>
      <c r="S61" s="53"/>
      <c r="T61" s="12"/>
      <c r="U61" s="22" t="s">
        <v>9</v>
      </c>
      <c r="V61" s="6" t="s">
        <v>9</v>
      </c>
      <c r="W61" s="22" t="s">
        <v>9</v>
      </c>
      <c r="X61" s="6" t="s">
        <v>9</v>
      </c>
    </row>
    <row r="62" spans="1:24" x14ac:dyDescent="0.25">
      <c r="B62" s="60"/>
      <c r="C62" s="33"/>
      <c r="D62" s="33"/>
      <c r="E62" s="33"/>
      <c r="F62" s="33"/>
      <c r="G62" s="92">
        <f>G63/F63-1</f>
        <v>4.0108267716535417E-2</v>
      </c>
      <c r="H62" s="115">
        <f>H63/F63-1</f>
        <v>9.2027559055118058E-2</v>
      </c>
      <c r="I62" s="115">
        <f>I63/G63-1</f>
        <v>8.4457061745919049E-2</v>
      </c>
      <c r="J62" s="115">
        <f>J63/H63-1</f>
        <v>9.3285263632266746E-2</v>
      </c>
      <c r="K62" s="93"/>
      <c r="L62" s="115"/>
      <c r="M62" s="94"/>
      <c r="N62" s="93"/>
      <c r="O62" s="101"/>
      <c r="P62" s="219"/>
      <c r="Q62" s="116"/>
      <c r="R62" s="101"/>
      <c r="S62" s="101"/>
      <c r="T62" s="33"/>
      <c r="U62" s="33"/>
      <c r="V62" s="33"/>
      <c r="W62" s="33"/>
      <c r="X62" s="33"/>
    </row>
    <row r="63" spans="1:24" x14ac:dyDescent="0.25">
      <c r="B63" s="42" t="s">
        <v>54</v>
      </c>
      <c r="C63" s="64">
        <v>3524</v>
      </c>
      <c r="D63" s="64">
        <v>3852</v>
      </c>
      <c r="E63" s="64">
        <v>3975</v>
      </c>
      <c r="F63" s="65">
        <v>4064</v>
      </c>
      <c r="G63" s="64">
        <v>4227</v>
      </c>
      <c r="H63" s="64">
        <v>4438</v>
      </c>
      <c r="I63" s="64">
        <v>4584</v>
      </c>
      <c r="J63" s="65">
        <v>4852</v>
      </c>
      <c r="K63" s="64">
        <v>5182</v>
      </c>
      <c r="L63" s="64">
        <f>L64+L65</f>
        <v>5538</v>
      </c>
      <c r="M63" s="64">
        <v>5708</v>
      </c>
      <c r="N63" s="65">
        <v>5886</v>
      </c>
      <c r="O63" s="66">
        <v>5707</v>
      </c>
      <c r="P63" s="66">
        <v>5990</v>
      </c>
      <c r="Q63" s="66">
        <v>5970</v>
      </c>
      <c r="R63" s="101"/>
      <c r="S63" s="101"/>
      <c r="T63" s="42" t="s">
        <v>54</v>
      </c>
      <c r="U63" s="65">
        <f>F63</f>
        <v>4064</v>
      </c>
      <c r="V63" s="207">
        <f>J63</f>
        <v>4852</v>
      </c>
      <c r="W63" s="207">
        <f>N63</f>
        <v>5886</v>
      </c>
      <c r="X63" s="207"/>
    </row>
    <row r="64" spans="1:24" x14ac:dyDescent="0.25">
      <c r="B64" s="43" t="s">
        <v>55</v>
      </c>
      <c r="C64" s="67">
        <v>2765</v>
      </c>
      <c r="D64" s="67">
        <v>3048</v>
      </c>
      <c r="E64" s="67">
        <v>3136</v>
      </c>
      <c r="F64" s="68">
        <v>3262</v>
      </c>
      <c r="G64" s="67">
        <v>3409</v>
      </c>
      <c r="H64" s="67">
        <v>3602</v>
      </c>
      <c r="I64" s="67">
        <v>3736</v>
      </c>
      <c r="J64" s="68">
        <v>3960</v>
      </c>
      <c r="K64" s="67">
        <v>4269</v>
      </c>
      <c r="L64" s="67">
        <v>4555</v>
      </c>
      <c r="M64" s="67">
        <v>4677</v>
      </c>
      <c r="N64" s="68">
        <v>4812</v>
      </c>
      <c r="O64" s="69">
        <v>4697</v>
      </c>
      <c r="P64" s="69">
        <v>4940</v>
      </c>
      <c r="Q64" s="69">
        <v>4887</v>
      </c>
      <c r="R64" s="101"/>
      <c r="S64" s="101"/>
      <c r="T64" s="43" t="s">
        <v>56</v>
      </c>
      <c r="U64" s="68">
        <f>F64</f>
        <v>3262</v>
      </c>
      <c r="V64" s="208">
        <f>J64</f>
        <v>3960</v>
      </c>
      <c r="W64" s="208">
        <f>N64</f>
        <v>4812</v>
      </c>
      <c r="X64" s="208"/>
    </row>
    <row r="65" spans="2:26" x14ac:dyDescent="0.25">
      <c r="B65" s="43" t="s">
        <v>57</v>
      </c>
      <c r="C65" s="67">
        <f>C63-C64</f>
        <v>759</v>
      </c>
      <c r="D65" s="67">
        <f t="shared" ref="D65:I65" si="2">D63-D64</f>
        <v>804</v>
      </c>
      <c r="E65" s="67">
        <f t="shared" si="2"/>
        <v>839</v>
      </c>
      <c r="F65" s="68">
        <f t="shared" si="2"/>
        <v>802</v>
      </c>
      <c r="G65" s="67">
        <f t="shared" si="2"/>
        <v>818</v>
      </c>
      <c r="H65" s="67">
        <f t="shared" si="2"/>
        <v>836</v>
      </c>
      <c r="I65" s="67">
        <f t="shared" si="2"/>
        <v>848</v>
      </c>
      <c r="J65" s="68">
        <v>892</v>
      </c>
      <c r="K65" s="67">
        <v>913</v>
      </c>
      <c r="L65" s="67">
        <v>983</v>
      </c>
      <c r="M65" s="67">
        <v>1031</v>
      </c>
      <c r="N65" s="68">
        <v>1074</v>
      </c>
      <c r="O65" s="69">
        <v>1010</v>
      </c>
      <c r="P65" s="69">
        <v>1050</v>
      </c>
      <c r="Q65" s="69">
        <v>1083</v>
      </c>
      <c r="R65" s="101"/>
      <c r="S65" s="101"/>
      <c r="T65" s="43" t="s">
        <v>57</v>
      </c>
      <c r="U65" s="68">
        <f>F65</f>
        <v>802</v>
      </c>
      <c r="V65" s="208">
        <f>J65</f>
        <v>892</v>
      </c>
      <c r="W65" s="208">
        <f>N65</f>
        <v>1074</v>
      </c>
      <c r="X65" s="208"/>
    </row>
    <row r="66" spans="2:26" x14ac:dyDescent="0.25">
      <c r="B66" s="45" t="s">
        <v>58</v>
      </c>
      <c r="C66" s="70"/>
      <c r="D66" s="70"/>
      <c r="E66" s="70"/>
      <c r="F66" s="71"/>
      <c r="G66" s="70"/>
      <c r="H66" s="70"/>
      <c r="I66" s="70"/>
      <c r="J66" s="71"/>
      <c r="K66" s="70"/>
      <c r="L66" s="70"/>
      <c r="M66" s="70"/>
      <c r="N66" s="71"/>
      <c r="O66" s="80"/>
      <c r="P66" s="80"/>
      <c r="Q66" s="80"/>
      <c r="R66" s="53"/>
      <c r="S66" s="53"/>
      <c r="T66" s="45" t="s">
        <v>58</v>
      </c>
      <c r="U66" s="77"/>
      <c r="V66" s="77"/>
      <c r="W66" s="77"/>
      <c r="X66" s="77"/>
    </row>
    <row r="67" spans="2:26" x14ac:dyDescent="0.25">
      <c r="B67" s="43" t="s">
        <v>59</v>
      </c>
      <c r="C67" s="67">
        <v>1466</v>
      </c>
      <c r="D67" s="67">
        <v>1529</v>
      </c>
      <c r="E67" s="67">
        <v>1577</v>
      </c>
      <c r="F67" s="68">
        <v>1609</v>
      </c>
      <c r="G67" s="67">
        <v>1695</v>
      </c>
      <c r="H67" s="67">
        <v>1770</v>
      </c>
      <c r="I67" s="67">
        <v>1853</v>
      </c>
      <c r="J67" s="68">
        <v>1937</v>
      </c>
      <c r="K67" s="67">
        <v>2037</v>
      </c>
      <c r="L67" s="67">
        <v>2198</v>
      </c>
      <c r="M67" s="67">
        <v>2262</v>
      </c>
      <c r="N67" s="68">
        <v>2340</v>
      </c>
      <c r="O67" s="69">
        <v>2418</v>
      </c>
      <c r="P67" s="69">
        <v>2504</v>
      </c>
      <c r="Q67" s="69">
        <v>2451</v>
      </c>
      <c r="R67" s="101"/>
      <c r="S67" s="101"/>
      <c r="T67" s="43" t="s">
        <v>59</v>
      </c>
      <c r="U67" s="68">
        <f>F67</f>
        <v>1609</v>
      </c>
      <c r="V67" s="209">
        <f>J67</f>
        <v>1937</v>
      </c>
      <c r="W67" s="68">
        <v>2340</v>
      </c>
      <c r="X67" s="68"/>
    </row>
    <row r="68" spans="2:26" x14ac:dyDescent="0.25">
      <c r="B68" s="43" t="s">
        <v>60</v>
      </c>
      <c r="C68" s="70">
        <v>506</v>
      </c>
      <c r="D68" s="70">
        <v>613</v>
      </c>
      <c r="E68" s="70">
        <v>628</v>
      </c>
      <c r="F68" s="71">
        <v>654</v>
      </c>
      <c r="G68" s="70">
        <v>684</v>
      </c>
      <c r="H68" s="70">
        <v>723</v>
      </c>
      <c r="I68" s="70">
        <v>742</v>
      </c>
      <c r="J68" s="71">
        <v>829</v>
      </c>
      <c r="K68" s="70">
        <v>929</v>
      </c>
      <c r="L68" s="67">
        <v>1020</v>
      </c>
      <c r="M68" s="67">
        <v>1060</v>
      </c>
      <c r="N68" s="68">
        <v>1093</v>
      </c>
      <c r="O68" s="69">
        <v>1137</v>
      </c>
      <c r="P68" s="69">
        <v>1150</v>
      </c>
      <c r="Q68" s="69">
        <v>1209</v>
      </c>
      <c r="R68" s="101"/>
      <c r="S68" s="101"/>
      <c r="T68" s="43" t="s">
        <v>60</v>
      </c>
      <c r="U68" s="68">
        <f>F68</f>
        <v>654</v>
      </c>
      <c r="V68" s="209">
        <f>J68</f>
        <v>829</v>
      </c>
      <c r="W68" s="68">
        <v>1093</v>
      </c>
      <c r="X68" s="68"/>
    </row>
    <row r="69" spans="2:26" x14ac:dyDescent="0.25">
      <c r="B69" s="43" t="s">
        <v>61</v>
      </c>
      <c r="C69" s="70">
        <v>776</v>
      </c>
      <c r="D69" s="70">
        <v>854</v>
      </c>
      <c r="E69" s="70">
        <v>905</v>
      </c>
      <c r="F69" s="71">
        <v>935</v>
      </c>
      <c r="G69" s="70">
        <v>957</v>
      </c>
      <c r="H69" s="70">
        <v>991</v>
      </c>
      <c r="I69" s="67">
        <v>1020</v>
      </c>
      <c r="J69" s="71">
        <v>1080</v>
      </c>
      <c r="K69" s="70">
        <v>1151</v>
      </c>
      <c r="L69" s="67">
        <v>1184</v>
      </c>
      <c r="M69" s="67">
        <v>1241</v>
      </c>
      <c r="N69" s="68">
        <v>1280</v>
      </c>
      <c r="O69" s="69">
        <v>1312</v>
      </c>
      <c r="P69" s="69">
        <v>1375</v>
      </c>
      <c r="Q69" s="69">
        <v>1354</v>
      </c>
      <c r="R69" s="101"/>
      <c r="S69" s="101"/>
      <c r="T69" s="43" t="s">
        <v>61</v>
      </c>
      <c r="U69" s="68">
        <f>F69</f>
        <v>935</v>
      </c>
      <c r="V69" s="209">
        <f>J69</f>
        <v>1080</v>
      </c>
      <c r="W69" s="68">
        <v>1280</v>
      </c>
      <c r="X69" s="68"/>
    </row>
    <row r="70" spans="2:26" x14ac:dyDescent="0.25">
      <c r="B70" s="43" t="s">
        <v>62</v>
      </c>
      <c r="C70" s="70">
        <v>287</v>
      </c>
      <c r="D70" s="70">
        <v>315</v>
      </c>
      <c r="E70" s="70">
        <v>324</v>
      </c>
      <c r="F70" s="71">
        <v>325</v>
      </c>
      <c r="G70" s="70">
        <v>354</v>
      </c>
      <c r="H70" s="70">
        <v>388</v>
      </c>
      <c r="I70" s="70">
        <v>397</v>
      </c>
      <c r="J70" s="71">
        <v>422</v>
      </c>
      <c r="K70" s="70">
        <v>454</v>
      </c>
      <c r="L70" s="67">
        <v>482</v>
      </c>
      <c r="M70" s="67">
        <v>481</v>
      </c>
      <c r="N70" s="68">
        <v>486</v>
      </c>
      <c r="O70" s="69">
        <v>146</v>
      </c>
      <c r="P70" s="69">
        <v>234</v>
      </c>
      <c r="Q70" s="69">
        <v>238</v>
      </c>
      <c r="R70" s="101"/>
      <c r="S70" s="101"/>
      <c r="T70" s="43" t="s">
        <v>63</v>
      </c>
      <c r="U70" s="68">
        <f>F70</f>
        <v>325</v>
      </c>
      <c r="V70" s="209">
        <f>J70</f>
        <v>422</v>
      </c>
      <c r="W70" s="68">
        <v>486</v>
      </c>
      <c r="X70" s="68"/>
    </row>
    <row r="71" spans="2:26" x14ac:dyDescent="0.25">
      <c r="B71" s="43" t="s">
        <v>64</v>
      </c>
      <c r="C71" s="70">
        <v>489</v>
      </c>
      <c r="D71" s="70">
        <v>541</v>
      </c>
      <c r="E71" s="70">
        <v>541</v>
      </c>
      <c r="F71" s="71">
        <v>541</v>
      </c>
      <c r="G71" s="70">
        <v>537</v>
      </c>
      <c r="H71" s="70">
        <v>566</v>
      </c>
      <c r="I71" s="70">
        <v>572</v>
      </c>
      <c r="J71" s="71">
        <v>584</v>
      </c>
      <c r="K71" s="70">
        <v>611</v>
      </c>
      <c r="L71" s="67">
        <v>654</v>
      </c>
      <c r="M71" s="67">
        <v>664</v>
      </c>
      <c r="N71" s="68">
        <v>687</v>
      </c>
      <c r="O71" s="69">
        <v>694</v>
      </c>
      <c r="P71" s="69">
        <v>727</v>
      </c>
      <c r="Q71" s="69">
        <v>718</v>
      </c>
      <c r="R71" s="101"/>
      <c r="S71" s="101"/>
      <c r="T71" s="43" t="s">
        <v>64</v>
      </c>
      <c r="U71" s="68">
        <f>F71</f>
        <v>541</v>
      </c>
      <c r="V71" s="209">
        <f>J71</f>
        <v>584</v>
      </c>
      <c r="W71" s="68">
        <v>687</v>
      </c>
      <c r="X71" s="68"/>
    </row>
    <row r="72" spans="2:26" x14ac:dyDescent="0.25">
      <c r="B72" s="43" t="s">
        <v>65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105"/>
      <c r="P72" s="105"/>
      <c r="Q72" s="105"/>
      <c r="R72" s="53"/>
      <c r="S72" s="53"/>
      <c r="T72" s="43"/>
      <c r="U72" s="67"/>
      <c r="V72" s="67"/>
      <c r="W72" s="67"/>
      <c r="X72" s="67"/>
    </row>
    <row r="73" spans="2:26" x14ac:dyDescent="0.25">
      <c r="B73" s="43" t="s">
        <v>66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53"/>
      <c r="P73" s="53"/>
      <c r="Q73" s="53"/>
      <c r="R73" s="53"/>
      <c r="S73" s="53"/>
      <c r="T73" s="43"/>
      <c r="U73" s="67"/>
      <c r="V73" s="67"/>
      <c r="W73" s="67"/>
      <c r="X73" s="67"/>
    </row>
    <row r="74" spans="2:26" x14ac:dyDescent="0.25">
      <c r="B74" s="43" t="s">
        <v>67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53"/>
      <c r="P74" s="53"/>
      <c r="Q74" s="53"/>
      <c r="R74" s="53"/>
      <c r="S74" s="53"/>
      <c r="T74" s="43"/>
      <c r="U74" s="67"/>
      <c r="V74" s="67"/>
      <c r="W74" s="67"/>
      <c r="X74" s="67"/>
    </row>
    <row r="75" spans="2:26" x14ac:dyDescent="0.25">
      <c r="B75" s="43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53"/>
      <c r="P75" s="53"/>
      <c r="Q75" s="53"/>
      <c r="R75" s="53"/>
      <c r="S75" s="53"/>
      <c r="T75" s="43"/>
      <c r="U75" s="70"/>
      <c r="V75" s="70"/>
      <c r="W75" s="70"/>
      <c r="X75" s="70"/>
    </row>
    <row r="76" spans="2:26" x14ac:dyDescent="0.25">
      <c r="B76" s="46" t="s">
        <v>68</v>
      </c>
      <c r="C76" s="72"/>
      <c r="D76" s="72"/>
      <c r="E76" s="72"/>
      <c r="F76" s="72"/>
      <c r="G76" s="72"/>
      <c r="H76" s="72"/>
      <c r="I76" s="72"/>
      <c r="J76" s="72"/>
      <c r="K76" s="106"/>
      <c r="L76" s="106"/>
      <c r="M76" s="106"/>
      <c r="N76" s="106"/>
      <c r="O76" s="106"/>
      <c r="P76" s="106"/>
      <c r="Q76" s="106"/>
      <c r="R76" s="213"/>
      <c r="S76" s="214"/>
      <c r="T76" s="46" t="s">
        <v>68</v>
      </c>
      <c r="U76" s="72"/>
      <c r="V76" s="72"/>
      <c r="W76" s="72"/>
      <c r="X76" s="72"/>
    </row>
    <row r="77" spans="2:26" x14ac:dyDescent="0.25">
      <c r="B77" s="47" t="s">
        <v>69</v>
      </c>
      <c r="C77" s="73">
        <v>3.4</v>
      </c>
      <c r="D77" s="73">
        <v>3.6</v>
      </c>
      <c r="E77" s="73">
        <v>4</v>
      </c>
      <c r="F77" s="74">
        <v>4.0999999999999996</v>
      </c>
      <c r="G77" s="73">
        <v>3.6</v>
      </c>
      <c r="H77" s="73">
        <v>4</v>
      </c>
      <c r="I77" s="73">
        <v>4.9000000000000004</v>
      </c>
      <c r="J77" s="74">
        <v>5.0999999999999996</v>
      </c>
      <c r="K77" s="73">
        <v>4.7</v>
      </c>
      <c r="L77" s="73">
        <v>5.0999999999999996</v>
      </c>
      <c r="M77" s="99">
        <v>5.7</v>
      </c>
      <c r="N77" s="74">
        <v>5.8</v>
      </c>
      <c r="O77" s="73">
        <v>5.5</v>
      </c>
      <c r="P77" s="73">
        <v>5.6479999999999997</v>
      </c>
      <c r="Q77" s="73">
        <v>6.2</v>
      </c>
      <c r="R77" s="101"/>
      <c r="S77" s="101"/>
      <c r="T77" s="47" t="s">
        <v>70</v>
      </c>
      <c r="U77" s="74">
        <v>15.1</v>
      </c>
      <c r="V77" s="210">
        <v>17.7</v>
      </c>
      <c r="W77" s="210">
        <f>SUM(K77:N77)</f>
        <v>21.3</v>
      </c>
      <c r="X77" s="210"/>
      <c r="Y77" s="215"/>
      <c r="Z77" s="216"/>
    </row>
    <row r="78" spans="2:26" x14ac:dyDescent="0.25">
      <c r="B78" s="49" t="s">
        <v>71</v>
      </c>
      <c r="C78" s="110">
        <v>70.556080745861166</v>
      </c>
      <c r="D78" s="110">
        <v>74.169829759194727</v>
      </c>
      <c r="E78" s="110">
        <v>78.211836456570424</v>
      </c>
      <c r="F78" s="111">
        <v>82.339676810688417</v>
      </c>
      <c r="G78" s="110">
        <v>85.974004017618455</v>
      </c>
      <c r="H78" s="110">
        <v>90.019025851971179</v>
      </c>
      <c r="I78" s="110">
        <v>94.885595678867574</v>
      </c>
      <c r="J78" s="111">
        <v>100.01999846079738</v>
      </c>
      <c r="K78" s="110">
        <v>104.68842015046299</v>
      </c>
      <c r="L78" s="110">
        <v>109.73828515115144</v>
      </c>
      <c r="M78" s="112">
        <v>115.44076446465519</v>
      </c>
      <c r="N78" s="111">
        <v>121.27118186945917</v>
      </c>
      <c r="O78" s="110">
        <f>N78+O77</f>
        <v>126.77118186945917</v>
      </c>
      <c r="P78" s="110">
        <f>O78+P77</f>
        <v>132.41918186945918</v>
      </c>
      <c r="Q78" s="110">
        <f>P78+Q77</f>
        <v>138.61918186945917</v>
      </c>
      <c r="R78" s="101"/>
      <c r="S78" s="101"/>
      <c r="T78" s="108"/>
      <c r="U78" s="109"/>
      <c r="V78" s="211"/>
      <c r="W78" s="211"/>
      <c r="X78" s="211"/>
    </row>
    <row r="79" spans="2:26" x14ac:dyDescent="0.25">
      <c r="B79" s="50" t="s">
        <v>72</v>
      </c>
      <c r="C79" s="70">
        <v>153</v>
      </c>
      <c r="D79" s="70">
        <v>157</v>
      </c>
      <c r="E79" s="70">
        <v>163</v>
      </c>
      <c r="F79" s="71">
        <v>161</v>
      </c>
      <c r="G79" s="70">
        <v>166</v>
      </c>
      <c r="H79" s="70">
        <v>162</v>
      </c>
      <c r="I79" s="70">
        <v>162</v>
      </c>
      <c r="J79" s="71">
        <v>160</v>
      </c>
      <c r="K79" s="70">
        <v>158</v>
      </c>
      <c r="L79" s="70">
        <v>152</v>
      </c>
      <c r="M79" s="70">
        <v>152</v>
      </c>
      <c r="N79" s="71">
        <v>156</v>
      </c>
      <c r="O79" s="80">
        <v>155</v>
      </c>
      <c r="P79" s="80">
        <v>168</v>
      </c>
      <c r="Q79" s="80">
        <v>171</v>
      </c>
      <c r="R79" s="101"/>
      <c r="S79" s="101"/>
      <c r="T79" s="50" t="s">
        <v>73</v>
      </c>
      <c r="U79" s="71">
        <v>161</v>
      </c>
      <c r="V79" s="212">
        <v>167</v>
      </c>
      <c r="W79" s="212">
        <v>173</v>
      </c>
      <c r="X79" s="212"/>
    </row>
    <row r="80" spans="2:26" x14ac:dyDescent="0.25">
      <c r="B80" s="50" t="s">
        <v>74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53"/>
      <c r="S80" s="53"/>
      <c r="T80" s="50"/>
      <c r="U80" s="70"/>
      <c r="V80" s="70"/>
      <c r="W80" s="70"/>
      <c r="X80" s="70"/>
    </row>
    <row r="81" spans="2:24" x14ac:dyDescent="0.25">
      <c r="B81" s="51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53"/>
      <c r="S81" s="53"/>
      <c r="T81" s="51"/>
      <c r="U81" s="70"/>
      <c r="V81" s="70"/>
      <c r="W81" s="70"/>
      <c r="X81" s="70"/>
    </row>
    <row r="82" spans="2:24" x14ac:dyDescent="0.25">
      <c r="B82" s="51" t="s">
        <v>75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53"/>
      <c r="S82" s="53"/>
      <c r="T82" s="51" t="s">
        <v>75</v>
      </c>
      <c r="U82" s="77"/>
      <c r="V82" s="77"/>
      <c r="W82" s="77"/>
      <c r="X82" s="77"/>
    </row>
    <row r="83" spans="2:24" x14ac:dyDescent="0.25">
      <c r="B83" s="50" t="s">
        <v>76</v>
      </c>
      <c r="C83" s="76">
        <v>0.36</v>
      </c>
      <c r="D83" s="76">
        <v>0.33</v>
      </c>
      <c r="E83" s="76">
        <v>0.32</v>
      </c>
      <c r="F83" s="77">
        <v>0.32</v>
      </c>
      <c r="G83" s="76">
        <v>0.26</v>
      </c>
      <c r="H83" s="76">
        <v>0.24</v>
      </c>
      <c r="I83" s="76">
        <v>0.23</v>
      </c>
      <c r="J83" s="77">
        <v>0.19</v>
      </c>
      <c r="K83" s="76">
        <v>0.17</v>
      </c>
      <c r="L83" s="91">
        <v>0.18176529020621526</v>
      </c>
      <c r="M83" s="100">
        <v>0.17199999999999999</v>
      </c>
      <c r="N83" s="77">
        <v>0.15578136199704087</v>
      </c>
      <c r="O83" s="76">
        <v>0.14000000000000001</v>
      </c>
      <c r="P83" s="107">
        <v>0.1</v>
      </c>
      <c r="Q83" s="107">
        <v>0.09</v>
      </c>
      <c r="R83" s="53"/>
      <c r="S83" s="53"/>
      <c r="T83" s="50" t="s">
        <v>76</v>
      </c>
      <c r="U83" s="77">
        <v>0.33</v>
      </c>
      <c r="V83" s="76">
        <v>0.23</v>
      </c>
      <c r="W83" s="76">
        <v>0.17</v>
      </c>
      <c r="X83" s="77"/>
    </row>
    <row r="84" spans="2:24" x14ac:dyDescent="0.25">
      <c r="B84" s="50" t="s">
        <v>77</v>
      </c>
      <c r="C84" s="76">
        <v>0.17</v>
      </c>
      <c r="D84" s="76">
        <v>0.17</v>
      </c>
      <c r="E84" s="76">
        <v>0.18</v>
      </c>
      <c r="F84" s="77">
        <v>0.18</v>
      </c>
      <c r="G84" s="76">
        <v>0.19</v>
      </c>
      <c r="H84" s="76">
        <v>0.19</v>
      </c>
      <c r="I84" s="76">
        <v>0.16</v>
      </c>
      <c r="J84" s="77">
        <v>0.22</v>
      </c>
      <c r="K84" s="76">
        <v>0.22</v>
      </c>
      <c r="L84" s="91">
        <v>0.19750851898648872</v>
      </c>
      <c r="M84" s="100">
        <v>0.16700000000000001</v>
      </c>
      <c r="N84" s="77">
        <v>0.19457157271586925</v>
      </c>
      <c r="O84" s="76">
        <v>0.2</v>
      </c>
      <c r="P84" s="107">
        <v>0.21</v>
      </c>
      <c r="Q84" s="107">
        <v>0.18</v>
      </c>
      <c r="R84" s="53"/>
      <c r="S84" s="53"/>
      <c r="T84" s="50" t="s">
        <v>77</v>
      </c>
      <c r="U84" s="77">
        <v>0.17</v>
      </c>
      <c r="V84" s="76">
        <v>0.19</v>
      </c>
      <c r="W84" s="76">
        <v>0.18</v>
      </c>
      <c r="X84" s="77"/>
    </row>
    <row r="85" spans="2:24" x14ac:dyDescent="0.25">
      <c r="B85" s="50" t="s">
        <v>78</v>
      </c>
      <c r="C85" s="76">
        <v>7.0000000000000007E-2</v>
      </c>
      <c r="D85" s="76">
        <v>7.0000000000000007E-2</v>
      </c>
      <c r="E85" s="76">
        <v>0.06</v>
      </c>
      <c r="F85" s="77">
        <v>0.06</v>
      </c>
      <c r="G85" s="76">
        <v>7.0000000000000007E-2</v>
      </c>
      <c r="H85" s="76">
        <v>7.0000000000000007E-2</v>
      </c>
      <c r="I85" s="76">
        <v>0.09</v>
      </c>
      <c r="J85" s="77">
        <v>7.0000000000000007E-2</v>
      </c>
      <c r="K85" s="76">
        <v>0.08</v>
      </c>
      <c r="L85" s="91">
        <v>8.7624881557387221E-2</v>
      </c>
      <c r="M85" s="100">
        <v>7.1999999999999995E-2</v>
      </c>
      <c r="N85" s="77">
        <v>7.2976415264367517E-2</v>
      </c>
      <c r="O85" s="76">
        <v>0.08</v>
      </c>
      <c r="P85" s="107">
        <v>0.08</v>
      </c>
      <c r="Q85" s="107">
        <v>0.1</v>
      </c>
      <c r="R85" s="53"/>
      <c r="S85" s="53"/>
      <c r="T85" s="50" t="s">
        <v>78</v>
      </c>
      <c r="U85" s="77">
        <v>7.0000000000000007E-2</v>
      </c>
      <c r="V85" s="76">
        <v>7.0000000000000007E-2</v>
      </c>
      <c r="W85" s="76">
        <v>0.08</v>
      </c>
      <c r="X85" s="77"/>
    </row>
    <row r="86" spans="2:24" x14ac:dyDescent="0.25">
      <c r="B86" s="50" t="s">
        <v>79</v>
      </c>
      <c r="C86" s="76">
        <v>0.4</v>
      </c>
      <c r="D86" s="76">
        <v>0.43</v>
      </c>
      <c r="E86" s="76">
        <v>0.44</v>
      </c>
      <c r="F86" s="77">
        <v>0.44</v>
      </c>
      <c r="G86" s="76">
        <v>0.48</v>
      </c>
      <c r="H86" s="76">
        <v>0.5</v>
      </c>
      <c r="I86" s="76">
        <v>0.52</v>
      </c>
      <c r="J86" s="77">
        <v>0.52</v>
      </c>
      <c r="K86" s="76">
        <v>0.53</v>
      </c>
      <c r="L86" s="91">
        <v>0.53310130924990884</v>
      </c>
      <c r="M86" s="100">
        <v>0.58799999999999997</v>
      </c>
      <c r="N86" s="77">
        <v>0.57667065002272244</v>
      </c>
      <c r="O86" s="76">
        <v>0.57999999999999996</v>
      </c>
      <c r="P86" s="107">
        <v>0.61</v>
      </c>
      <c r="Q86" s="107">
        <v>0.63</v>
      </c>
      <c r="R86" s="53"/>
      <c r="S86" s="53"/>
      <c r="T86" s="50" t="s">
        <v>79</v>
      </c>
      <c r="U86" s="77">
        <v>0.43</v>
      </c>
      <c r="V86" s="76">
        <v>0.51</v>
      </c>
      <c r="W86" s="76">
        <v>0.56999999999999995</v>
      </c>
      <c r="X86" s="77"/>
    </row>
    <row r="87" spans="2:24" x14ac:dyDescent="0.25">
      <c r="B87" s="44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53"/>
      <c r="S87" s="53"/>
      <c r="T87" s="44"/>
      <c r="U87" s="70"/>
      <c r="V87" s="70"/>
      <c r="W87" s="70"/>
      <c r="X87" s="70"/>
    </row>
    <row r="88" spans="2:24" x14ac:dyDescent="0.25">
      <c r="B88" s="46" t="s">
        <v>80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53"/>
      <c r="S88" s="53"/>
      <c r="T88" s="46" t="s">
        <v>80</v>
      </c>
      <c r="U88" s="72"/>
      <c r="V88" s="72"/>
      <c r="W88" s="72"/>
      <c r="X88" s="72"/>
    </row>
    <row r="89" spans="2:24" x14ac:dyDescent="0.25">
      <c r="B89" s="47" t="s">
        <v>81</v>
      </c>
      <c r="C89" s="78">
        <v>54</v>
      </c>
      <c r="D89" s="78">
        <v>38</v>
      </c>
      <c r="E89" s="78">
        <v>51</v>
      </c>
      <c r="F89" s="79">
        <v>39</v>
      </c>
      <c r="G89" s="78">
        <v>25</v>
      </c>
      <c r="H89" s="78">
        <v>20</v>
      </c>
      <c r="I89" s="78">
        <v>43</v>
      </c>
      <c r="J89" s="79">
        <v>25</v>
      </c>
      <c r="K89" s="78">
        <v>41</v>
      </c>
      <c r="L89" s="78">
        <v>26</v>
      </c>
      <c r="M89" s="83">
        <v>48</v>
      </c>
      <c r="N89" s="79">
        <v>26</v>
      </c>
      <c r="O89" s="83">
        <v>16</v>
      </c>
      <c r="P89" s="83">
        <v>35</v>
      </c>
      <c r="Q89" s="83">
        <v>42</v>
      </c>
      <c r="R89" s="53"/>
      <c r="S89" s="53"/>
      <c r="T89" s="47" t="s">
        <v>81</v>
      </c>
      <c r="U89" s="79">
        <f>SUM(C89:F89)</f>
        <v>182</v>
      </c>
      <c r="V89" s="79">
        <f>SUM(G89:J89)</f>
        <v>113</v>
      </c>
      <c r="W89" s="79">
        <f>SUM(K89:N89)</f>
        <v>141</v>
      </c>
      <c r="X89" s="79"/>
    </row>
    <row r="90" spans="2:24" x14ac:dyDescent="0.25">
      <c r="B90" s="51" t="s">
        <v>75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80"/>
      <c r="N90" s="77"/>
      <c r="O90" s="80"/>
      <c r="P90" s="80"/>
      <c r="Q90" s="80"/>
      <c r="R90" s="53"/>
      <c r="S90" s="53"/>
      <c r="T90" s="51" t="s">
        <v>75</v>
      </c>
      <c r="U90" s="71"/>
      <c r="V90" s="71"/>
      <c r="W90" s="71"/>
      <c r="X90" s="71"/>
    </row>
    <row r="91" spans="2:24" x14ac:dyDescent="0.25">
      <c r="B91" s="50" t="s">
        <v>76</v>
      </c>
      <c r="C91" s="70">
        <v>1</v>
      </c>
      <c r="D91" s="70">
        <v>1</v>
      </c>
      <c r="E91" s="70">
        <v>2</v>
      </c>
      <c r="F91" s="71">
        <v>2</v>
      </c>
      <c r="G91" s="70">
        <v>2</v>
      </c>
      <c r="H91" s="70">
        <v>1</v>
      </c>
      <c r="I91" s="70">
        <v>3</v>
      </c>
      <c r="J91" s="71">
        <v>2</v>
      </c>
      <c r="K91" s="70">
        <v>0</v>
      </c>
      <c r="L91" s="70">
        <v>0</v>
      </c>
      <c r="M91" s="80">
        <v>0</v>
      </c>
      <c r="N91" s="71">
        <v>0</v>
      </c>
      <c r="O91" s="80">
        <v>0</v>
      </c>
      <c r="P91" s="80">
        <v>0</v>
      </c>
      <c r="Q91" s="80">
        <v>0</v>
      </c>
      <c r="R91" s="53"/>
      <c r="S91" s="53"/>
      <c r="T91" s="50" t="s">
        <v>76</v>
      </c>
      <c r="U91" s="71">
        <f>SUM(C91:F91)</f>
        <v>6</v>
      </c>
      <c r="V91" s="71">
        <f>SUM(G91:J91)</f>
        <v>8</v>
      </c>
      <c r="W91" s="71">
        <f>SUM(K91:N91)</f>
        <v>0</v>
      </c>
      <c r="X91" s="71"/>
    </row>
    <row r="92" spans="2:24" x14ac:dyDescent="0.25">
      <c r="B92" s="50" t="s">
        <v>77</v>
      </c>
      <c r="C92" s="70">
        <v>16</v>
      </c>
      <c r="D92" s="70">
        <v>10</v>
      </c>
      <c r="E92" s="70">
        <v>12</v>
      </c>
      <c r="F92" s="71">
        <v>8</v>
      </c>
      <c r="G92" s="70">
        <v>6</v>
      </c>
      <c r="H92" s="70">
        <v>2</v>
      </c>
      <c r="I92" s="70">
        <v>7</v>
      </c>
      <c r="J92" s="71">
        <v>6</v>
      </c>
      <c r="K92" s="70">
        <v>7</v>
      </c>
      <c r="L92" s="70">
        <v>7</v>
      </c>
      <c r="M92" s="98">
        <v>19</v>
      </c>
      <c r="N92" s="71">
        <v>12</v>
      </c>
      <c r="O92" s="80">
        <v>3</v>
      </c>
      <c r="P92" s="80">
        <v>14</v>
      </c>
      <c r="Q92" s="80">
        <v>8</v>
      </c>
      <c r="R92" s="53"/>
      <c r="S92" s="53"/>
      <c r="T92" s="50" t="s">
        <v>77</v>
      </c>
      <c r="U92" s="71">
        <f>SUM(C92:F92)</f>
        <v>46</v>
      </c>
      <c r="V92" s="71">
        <f>SUM(G92:J92)</f>
        <v>21</v>
      </c>
      <c r="W92" s="71">
        <f>SUM(K92:N92)</f>
        <v>45</v>
      </c>
      <c r="X92" s="71"/>
    </row>
    <row r="93" spans="2:24" x14ac:dyDescent="0.25">
      <c r="B93" s="50" t="s">
        <v>78</v>
      </c>
      <c r="C93" s="70">
        <v>8</v>
      </c>
      <c r="D93" s="70">
        <v>2</v>
      </c>
      <c r="E93" s="70">
        <v>4</v>
      </c>
      <c r="F93" s="71">
        <v>5</v>
      </c>
      <c r="G93" s="70">
        <v>2</v>
      </c>
      <c r="H93" s="70">
        <v>4</v>
      </c>
      <c r="I93" s="70">
        <v>3</v>
      </c>
      <c r="J93" s="71">
        <v>0</v>
      </c>
      <c r="K93" s="70">
        <v>5</v>
      </c>
      <c r="L93" s="70">
        <v>4</v>
      </c>
      <c r="M93" s="98">
        <v>5</v>
      </c>
      <c r="N93" s="71">
        <v>2</v>
      </c>
      <c r="O93" s="80">
        <v>1</v>
      </c>
      <c r="P93" s="80">
        <v>5</v>
      </c>
      <c r="Q93" s="80">
        <v>3</v>
      </c>
      <c r="R93" s="53"/>
      <c r="S93" s="53"/>
      <c r="T93" s="50" t="s">
        <v>78</v>
      </c>
      <c r="U93" s="71">
        <f>SUM(C93:F93)</f>
        <v>19</v>
      </c>
      <c r="V93" s="71">
        <f>SUM(G93:J93)</f>
        <v>9</v>
      </c>
      <c r="W93" s="71">
        <f>SUM(K93:N93)</f>
        <v>16</v>
      </c>
      <c r="X93" s="71"/>
    </row>
    <row r="94" spans="2:24" x14ac:dyDescent="0.25">
      <c r="B94" s="50" t="s">
        <v>79</v>
      </c>
      <c r="C94" s="70">
        <v>20</v>
      </c>
      <c r="D94" s="70">
        <v>19</v>
      </c>
      <c r="E94" s="70">
        <v>25</v>
      </c>
      <c r="F94" s="71">
        <v>22</v>
      </c>
      <c r="G94" s="70">
        <v>13</v>
      </c>
      <c r="H94" s="70">
        <v>10</v>
      </c>
      <c r="I94" s="70">
        <v>22</v>
      </c>
      <c r="J94" s="71">
        <v>15</v>
      </c>
      <c r="K94" s="70">
        <v>20</v>
      </c>
      <c r="L94" s="70">
        <v>11</v>
      </c>
      <c r="M94" s="98">
        <v>17</v>
      </c>
      <c r="N94" s="71">
        <v>10</v>
      </c>
      <c r="O94" s="80">
        <v>11</v>
      </c>
      <c r="P94" s="80">
        <v>13</v>
      </c>
      <c r="Q94" s="80">
        <v>21</v>
      </c>
      <c r="R94" s="53"/>
      <c r="S94" s="53"/>
      <c r="T94" s="50" t="s">
        <v>79</v>
      </c>
      <c r="U94" s="71">
        <f>SUM(C94:F94)</f>
        <v>86</v>
      </c>
      <c r="V94" s="71">
        <f>SUM(G94:J94)</f>
        <v>60</v>
      </c>
      <c r="W94" s="71">
        <f>SUM(K94:N94)</f>
        <v>58</v>
      </c>
      <c r="X94" s="71"/>
    </row>
    <row r="95" spans="2:24" x14ac:dyDescent="0.25">
      <c r="B95" s="50" t="s">
        <v>82</v>
      </c>
      <c r="C95" s="70">
        <v>9</v>
      </c>
      <c r="D95" s="70">
        <v>6</v>
      </c>
      <c r="E95" s="70">
        <v>8</v>
      </c>
      <c r="F95" s="71">
        <v>2</v>
      </c>
      <c r="G95" s="70">
        <v>2</v>
      </c>
      <c r="H95" s="70">
        <v>3</v>
      </c>
      <c r="I95" s="70">
        <v>8</v>
      </c>
      <c r="J95" s="71">
        <v>2</v>
      </c>
      <c r="K95" s="70">
        <v>9</v>
      </c>
      <c r="L95" s="70">
        <v>4</v>
      </c>
      <c r="M95" s="98">
        <v>7</v>
      </c>
      <c r="N95" s="71">
        <v>2</v>
      </c>
      <c r="O95" s="80">
        <v>1</v>
      </c>
      <c r="P95" s="80">
        <v>3</v>
      </c>
      <c r="Q95" s="80">
        <v>10</v>
      </c>
      <c r="R95" s="53"/>
      <c r="S95" s="53"/>
      <c r="T95" s="50" t="s">
        <v>82</v>
      </c>
      <c r="U95" s="71">
        <f>SUM(C95:F95)</f>
        <v>25</v>
      </c>
      <c r="V95" s="71">
        <f>SUM(G95:J95)</f>
        <v>15</v>
      </c>
      <c r="W95" s="71">
        <f>SUM(K95:N95)</f>
        <v>22</v>
      </c>
      <c r="X95" s="71"/>
    </row>
    <row r="96" spans="2:24" x14ac:dyDescent="0.25">
      <c r="B96" s="5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80"/>
      <c r="N96" s="70"/>
      <c r="O96" s="70"/>
      <c r="P96" s="70"/>
      <c r="Q96" s="70"/>
      <c r="R96" s="53"/>
      <c r="S96" s="53"/>
      <c r="T96" s="50"/>
      <c r="U96" s="70"/>
      <c r="V96" s="70"/>
      <c r="W96" s="70"/>
      <c r="X96" s="70"/>
    </row>
    <row r="97" spans="2:27" x14ac:dyDescent="0.25">
      <c r="B97" s="51" t="s">
        <v>83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80"/>
      <c r="N97" s="70"/>
      <c r="O97" s="70"/>
      <c r="P97" s="70"/>
      <c r="Q97" s="70"/>
      <c r="R97" s="53"/>
      <c r="S97" s="53"/>
      <c r="T97" s="51" t="s">
        <v>83</v>
      </c>
      <c r="U97" s="70"/>
      <c r="V97" s="70"/>
      <c r="W97" s="70"/>
      <c r="X97" s="70"/>
    </row>
    <row r="98" spans="2:27" x14ac:dyDescent="0.25">
      <c r="B98" s="47" t="s">
        <v>84</v>
      </c>
      <c r="C98" s="66">
        <v>1280</v>
      </c>
      <c r="D98" s="66">
        <v>1302</v>
      </c>
      <c r="E98" s="66">
        <v>1348</v>
      </c>
      <c r="F98" s="82">
        <v>1361</v>
      </c>
      <c r="G98" s="66">
        <v>1379</v>
      </c>
      <c r="H98" s="66">
        <v>1396</v>
      </c>
      <c r="I98" s="66">
        <v>1428</v>
      </c>
      <c r="J98" s="82">
        <v>1442</v>
      </c>
      <c r="K98" s="66">
        <v>1482</v>
      </c>
      <c r="L98" s="66">
        <v>1508</v>
      </c>
      <c r="M98" s="66">
        <v>1552</v>
      </c>
      <c r="N98" s="82">
        <f>SUM(N100:N104)</f>
        <v>1577</v>
      </c>
      <c r="O98" s="66">
        <f>SUM(O100:O104)</f>
        <v>1593</v>
      </c>
      <c r="P98" s="66">
        <v>1627</v>
      </c>
      <c r="Q98" s="66">
        <v>1662</v>
      </c>
      <c r="R98" s="53"/>
      <c r="S98" s="53"/>
      <c r="T98" s="47" t="s">
        <v>84</v>
      </c>
      <c r="U98" s="65">
        <f>E98</f>
        <v>1348</v>
      </c>
      <c r="V98" s="65">
        <f>J98</f>
        <v>1442</v>
      </c>
      <c r="W98" s="65">
        <f>N98</f>
        <v>1577</v>
      </c>
      <c r="X98" s="65"/>
    </row>
    <row r="99" spans="2:27" x14ac:dyDescent="0.25">
      <c r="B99" s="51" t="s">
        <v>75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80"/>
      <c r="N99" s="70"/>
      <c r="O99" s="80"/>
      <c r="P99" s="80"/>
      <c r="Q99" s="80"/>
      <c r="R99" s="53"/>
      <c r="S99" s="53"/>
      <c r="T99" s="51" t="s">
        <v>75</v>
      </c>
      <c r="U99" s="71"/>
      <c r="V99" s="71"/>
      <c r="W99" s="71"/>
      <c r="X99" s="71"/>
    </row>
    <row r="100" spans="2:27" x14ac:dyDescent="0.25">
      <c r="B100" s="50" t="s">
        <v>76</v>
      </c>
      <c r="C100" s="80">
        <v>529</v>
      </c>
      <c r="D100" s="80">
        <v>516</v>
      </c>
      <c r="E100" s="80">
        <v>517</v>
      </c>
      <c r="F100" s="81">
        <v>502</v>
      </c>
      <c r="G100" s="80">
        <v>502</v>
      </c>
      <c r="H100" s="80">
        <v>503</v>
      </c>
      <c r="I100" s="80">
        <v>498</v>
      </c>
      <c r="J100" s="81">
        <v>500</v>
      </c>
      <c r="K100" s="80">
        <v>500</v>
      </c>
      <c r="L100" s="80">
        <v>500</v>
      </c>
      <c r="M100" s="80">
        <v>500</v>
      </c>
      <c r="N100" s="81">
        <v>499</v>
      </c>
      <c r="O100" s="80">
        <v>499</v>
      </c>
      <c r="P100" s="80">
        <v>499</v>
      </c>
      <c r="Q100" s="80">
        <v>499</v>
      </c>
      <c r="R100" s="53"/>
      <c r="S100" s="53"/>
      <c r="T100" s="50" t="s">
        <v>76</v>
      </c>
      <c r="U100" s="71">
        <f>E100</f>
        <v>517</v>
      </c>
      <c r="V100" s="71">
        <f>J100</f>
        <v>500</v>
      </c>
      <c r="W100" s="71">
        <f>N100</f>
        <v>499</v>
      </c>
      <c r="X100" s="71"/>
    </row>
    <row r="101" spans="2:27" x14ac:dyDescent="0.25">
      <c r="B101" s="50" t="s">
        <v>77</v>
      </c>
      <c r="C101" s="80">
        <v>248</v>
      </c>
      <c r="D101" s="80">
        <v>257</v>
      </c>
      <c r="E101" s="80">
        <v>265</v>
      </c>
      <c r="F101" s="81">
        <v>270</v>
      </c>
      <c r="G101" s="80">
        <v>274</v>
      </c>
      <c r="H101" s="80">
        <v>275</v>
      </c>
      <c r="I101" s="80">
        <v>282</v>
      </c>
      <c r="J101" s="81">
        <v>290</v>
      </c>
      <c r="K101" s="80">
        <v>297</v>
      </c>
      <c r="L101" s="80">
        <v>304</v>
      </c>
      <c r="M101" s="80">
        <v>322</v>
      </c>
      <c r="N101" s="81">
        <v>334</v>
      </c>
      <c r="O101" s="80">
        <v>337</v>
      </c>
      <c r="P101" s="80">
        <v>350</v>
      </c>
      <c r="Q101" s="80">
        <v>353</v>
      </c>
      <c r="R101" s="53"/>
      <c r="S101" s="53"/>
      <c r="T101" s="50" t="s">
        <v>77</v>
      </c>
      <c r="U101" s="71">
        <f>E101</f>
        <v>265</v>
      </c>
      <c r="V101" s="71">
        <f>J101</f>
        <v>290</v>
      </c>
      <c r="W101" s="71">
        <f>N101</f>
        <v>334</v>
      </c>
      <c r="X101" s="71"/>
    </row>
    <row r="102" spans="2:27" x14ac:dyDescent="0.25">
      <c r="B102" s="50" t="s">
        <v>78</v>
      </c>
      <c r="C102" s="80">
        <v>59</v>
      </c>
      <c r="D102" s="80">
        <v>61</v>
      </c>
      <c r="E102" s="80">
        <v>65</v>
      </c>
      <c r="F102" s="81">
        <v>69</v>
      </c>
      <c r="G102" s="80">
        <v>71</v>
      </c>
      <c r="H102" s="80">
        <v>75</v>
      </c>
      <c r="I102" s="80">
        <v>78</v>
      </c>
      <c r="J102" s="81">
        <v>78</v>
      </c>
      <c r="K102" s="80">
        <v>83</v>
      </c>
      <c r="L102" s="80">
        <v>87</v>
      </c>
      <c r="M102" s="80">
        <v>92</v>
      </c>
      <c r="N102" s="81">
        <v>94</v>
      </c>
      <c r="O102" s="80">
        <v>95</v>
      </c>
      <c r="P102" s="80">
        <v>100</v>
      </c>
      <c r="Q102" s="80">
        <v>103</v>
      </c>
      <c r="R102" s="53"/>
      <c r="S102" s="53"/>
      <c r="T102" s="50" t="s">
        <v>78</v>
      </c>
      <c r="U102" s="71">
        <f>E102</f>
        <v>65</v>
      </c>
      <c r="V102" s="71">
        <f>J102</f>
        <v>78</v>
      </c>
      <c r="W102" s="71">
        <f>N102</f>
        <v>94</v>
      </c>
      <c r="X102" s="71"/>
    </row>
    <row r="103" spans="2:27" x14ac:dyDescent="0.25">
      <c r="B103" s="50" t="s">
        <v>79</v>
      </c>
      <c r="C103" s="80">
        <v>320</v>
      </c>
      <c r="D103" s="80">
        <v>338</v>
      </c>
      <c r="E103" s="80">
        <v>363</v>
      </c>
      <c r="F103" s="81">
        <v>381</v>
      </c>
      <c r="G103" s="80">
        <v>391</v>
      </c>
      <c r="H103" s="80">
        <v>400</v>
      </c>
      <c r="I103" s="80">
        <v>419</v>
      </c>
      <c r="J103" s="81">
        <v>425</v>
      </c>
      <c r="K103" s="80">
        <v>445</v>
      </c>
      <c r="L103" s="80">
        <v>456</v>
      </c>
      <c r="M103" s="80">
        <v>472</v>
      </c>
      <c r="N103" s="81">
        <v>482</v>
      </c>
      <c r="O103" s="80">
        <v>493</v>
      </c>
      <c r="P103" s="80">
        <v>506</v>
      </c>
      <c r="Q103" s="80">
        <v>525</v>
      </c>
      <c r="R103" s="53"/>
      <c r="S103" s="53"/>
      <c r="T103" s="50" t="s">
        <v>79</v>
      </c>
      <c r="U103" s="71">
        <f>E103</f>
        <v>363</v>
      </c>
      <c r="V103" s="71">
        <f>J103</f>
        <v>425</v>
      </c>
      <c r="W103" s="71">
        <f>N103</f>
        <v>482</v>
      </c>
      <c r="X103" s="71"/>
    </row>
    <row r="104" spans="2:27" x14ac:dyDescent="0.25">
      <c r="B104" s="50" t="s">
        <v>82</v>
      </c>
      <c r="C104" s="80">
        <v>124</v>
      </c>
      <c r="D104" s="80">
        <v>130</v>
      </c>
      <c r="E104" s="80">
        <v>138</v>
      </c>
      <c r="F104" s="81">
        <v>139</v>
      </c>
      <c r="G104" s="80">
        <v>141</v>
      </c>
      <c r="H104" s="80">
        <v>143</v>
      </c>
      <c r="I104" s="80">
        <v>151</v>
      </c>
      <c r="J104" s="81">
        <v>149</v>
      </c>
      <c r="K104" s="80">
        <v>157</v>
      </c>
      <c r="L104" s="80">
        <v>161</v>
      </c>
      <c r="M104" s="80">
        <v>166</v>
      </c>
      <c r="N104" s="81">
        <v>168</v>
      </c>
      <c r="O104" s="80">
        <v>169</v>
      </c>
      <c r="P104" s="80">
        <v>172</v>
      </c>
      <c r="Q104" s="80">
        <v>182</v>
      </c>
      <c r="R104" s="53"/>
      <c r="S104" s="53"/>
      <c r="T104" s="50" t="s">
        <v>82</v>
      </c>
      <c r="U104" s="71">
        <f>E104</f>
        <v>138</v>
      </c>
      <c r="V104" s="71">
        <f>J104</f>
        <v>149</v>
      </c>
      <c r="W104" s="71">
        <f>N104</f>
        <v>168</v>
      </c>
      <c r="X104" s="71"/>
    </row>
    <row r="105" spans="2:27" x14ac:dyDescent="0.25">
      <c r="B105" s="44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53"/>
      <c r="S105" s="53"/>
      <c r="T105" s="44"/>
      <c r="U105" s="70"/>
      <c r="V105" s="70"/>
      <c r="W105" s="70"/>
      <c r="X105" s="70"/>
    </row>
    <row r="106" spans="2:27" x14ac:dyDescent="0.25">
      <c r="B106" s="47" t="s">
        <v>85</v>
      </c>
      <c r="C106" s="83">
        <v>31</v>
      </c>
      <c r="D106" s="83">
        <v>26</v>
      </c>
      <c r="E106" s="83">
        <v>27</v>
      </c>
      <c r="F106" s="84">
        <v>27</v>
      </c>
      <c r="G106" s="83">
        <v>23</v>
      </c>
      <c r="H106" s="83">
        <v>18</v>
      </c>
      <c r="I106" s="83">
        <v>34</v>
      </c>
      <c r="J106" s="84">
        <v>25</v>
      </c>
      <c r="K106" s="83">
        <v>30</v>
      </c>
      <c r="L106" s="83">
        <v>15</v>
      </c>
      <c r="M106" s="83">
        <v>33</v>
      </c>
      <c r="N106" s="84">
        <v>18</v>
      </c>
      <c r="O106" s="83">
        <v>12</v>
      </c>
      <c r="P106" s="83">
        <v>26</v>
      </c>
      <c r="Q106" s="83">
        <v>27</v>
      </c>
      <c r="R106" s="53"/>
      <c r="S106" s="53"/>
      <c r="T106" s="47" t="str">
        <f>B106</f>
        <v>Companies signing licenses</v>
      </c>
      <c r="U106" s="84">
        <v>104</v>
      </c>
      <c r="V106" s="84">
        <v>94</v>
      </c>
      <c r="W106" s="84">
        <v>89</v>
      </c>
      <c r="X106" s="84"/>
    </row>
    <row r="107" spans="2:27" x14ac:dyDescent="0.25">
      <c r="B107" s="50" t="s">
        <v>86</v>
      </c>
      <c r="C107" s="80">
        <v>19</v>
      </c>
      <c r="D107" s="80">
        <v>12</v>
      </c>
      <c r="E107" s="80">
        <v>17</v>
      </c>
      <c r="F107" s="81">
        <v>11</v>
      </c>
      <c r="G107" s="80">
        <v>14</v>
      </c>
      <c r="H107" s="80">
        <v>12</v>
      </c>
      <c r="I107" s="80">
        <v>16</v>
      </c>
      <c r="J107" s="81">
        <v>13</v>
      </c>
      <c r="K107" s="80">
        <v>17</v>
      </c>
      <c r="L107" s="80">
        <v>10</v>
      </c>
      <c r="M107" s="80">
        <v>23</v>
      </c>
      <c r="N107" s="81">
        <v>9</v>
      </c>
      <c r="O107" s="80">
        <v>9</v>
      </c>
      <c r="P107" s="80">
        <v>19</v>
      </c>
      <c r="Q107" s="80">
        <v>21</v>
      </c>
      <c r="R107" s="53"/>
      <c r="S107" s="53"/>
      <c r="T107" s="50" t="str">
        <f>B107</f>
        <v>Existing customers</v>
      </c>
      <c r="U107" s="85">
        <f>U106-U108</f>
        <v>52</v>
      </c>
      <c r="V107" s="85">
        <f>V106-V108</f>
        <v>49</v>
      </c>
      <c r="W107" s="85">
        <f>W106-W108</f>
        <v>52</v>
      </c>
      <c r="X107" s="85"/>
    </row>
    <row r="108" spans="2:27" x14ac:dyDescent="0.25">
      <c r="B108" s="50" t="s">
        <v>87</v>
      </c>
      <c r="C108" s="80">
        <v>12</v>
      </c>
      <c r="D108" s="80">
        <v>14</v>
      </c>
      <c r="E108" s="80">
        <v>10</v>
      </c>
      <c r="F108" s="81">
        <v>16</v>
      </c>
      <c r="G108" s="80">
        <v>9</v>
      </c>
      <c r="H108" s="80">
        <v>6</v>
      </c>
      <c r="I108" s="80">
        <v>18</v>
      </c>
      <c r="J108" s="81">
        <v>12</v>
      </c>
      <c r="K108" s="80">
        <v>13</v>
      </c>
      <c r="L108" s="80">
        <v>5</v>
      </c>
      <c r="M108" s="80">
        <v>10</v>
      </c>
      <c r="N108" s="81">
        <v>9</v>
      </c>
      <c r="O108" s="80">
        <v>3</v>
      </c>
      <c r="P108" s="80">
        <v>5</v>
      </c>
      <c r="Q108" s="80">
        <v>6</v>
      </c>
      <c r="R108" s="53"/>
      <c r="S108" s="53"/>
      <c r="T108" s="50" t="str">
        <f>B108</f>
        <v>New licensees</v>
      </c>
      <c r="U108" s="85">
        <f>SUM(C108:F108)</f>
        <v>52</v>
      </c>
      <c r="V108" s="85">
        <f>SUM(G108:J108)</f>
        <v>45</v>
      </c>
      <c r="W108" s="85">
        <f>SUM(K108:N108)</f>
        <v>37</v>
      </c>
      <c r="X108" s="85"/>
    </row>
    <row r="109" spans="2:27" s="57" customFormat="1" x14ac:dyDescent="0.25">
      <c r="B109" s="52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53"/>
      <c r="S109" s="53"/>
      <c r="T109" s="52"/>
      <c r="U109" s="80"/>
      <c r="V109" s="80"/>
      <c r="W109" s="80"/>
      <c r="X109" s="80"/>
      <c r="Y109" s="54"/>
      <c r="Z109" s="54"/>
      <c r="AA109" s="54"/>
    </row>
    <row r="110" spans="2:27" s="57" customFormat="1" x14ac:dyDescent="0.25">
      <c r="B110" s="47" t="s">
        <v>88</v>
      </c>
      <c r="C110" s="78">
        <v>397</v>
      </c>
      <c r="D110" s="78">
        <v>411</v>
      </c>
      <c r="E110" s="78">
        <v>421</v>
      </c>
      <c r="F110" s="79">
        <v>437</v>
      </c>
      <c r="G110" s="78">
        <v>446</v>
      </c>
      <c r="H110" s="78">
        <v>452</v>
      </c>
      <c r="I110" s="78">
        <v>467</v>
      </c>
      <c r="J110" s="79">
        <v>479</v>
      </c>
      <c r="K110" s="78">
        <v>491</v>
      </c>
      <c r="L110" s="78">
        <v>496</v>
      </c>
      <c r="M110" s="83">
        <v>506</v>
      </c>
      <c r="N110" s="79">
        <v>511</v>
      </c>
      <c r="O110" s="83">
        <v>514</v>
      </c>
      <c r="P110" s="83">
        <f>O110+P108</f>
        <v>519</v>
      </c>
      <c r="Q110" s="83">
        <f>P110+Q108</f>
        <v>525</v>
      </c>
      <c r="R110" s="53"/>
      <c r="S110" s="53"/>
      <c r="T110" s="47" t="str">
        <f>B110</f>
        <v>Total Number of Licensees</v>
      </c>
      <c r="U110" s="79">
        <v>437</v>
      </c>
      <c r="V110" s="64">
        <f>J110</f>
        <v>479</v>
      </c>
      <c r="W110" s="83">
        <v>511</v>
      </c>
      <c r="X110" s="83"/>
      <c r="Y110" s="54"/>
      <c r="Z110" s="54"/>
      <c r="AA110" s="54"/>
    </row>
    <row r="111" spans="2:27" x14ac:dyDescent="0.25">
      <c r="O111" s="54"/>
      <c r="P111" s="54"/>
      <c r="Q111" s="54"/>
      <c r="R111" s="53"/>
      <c r="S111" s="53"/>
      <c r="T111" s="54"/>
    </row>
    <row r="112" spans="2:27" x14ac:dyDescent="0.25">
      <c r="O112" s="54"/>
      <c r="P112" s="54"/>
      <c r="Q112" s="54"/>
      <c r="R112" s="53"/>
      <c r="S112" s="53"/>
      <c r="T112" s="54"/>
    </row>
    <row r="113" spans="15:20" x14ac:dyDescent="0.25">
      <c r="O113" s="53"/>
      <c r="P113" s="53"/>
      <c r="Q113" s="53"/>
      <c r="R113" s="53"/>
      <c r="S113" s="53"/>
      <c r="T113" s="54"/>
    </row>
    <row r="114" spans="15:20" x14ac:dyDescent="0.25">
      <c r="O114" s="53"/>
      <c r="P114" s="53"/>
      <c r="Q114" s="53"/>
      <c r="R114" s="53"/>
      <c r="S114" s="53"/>
      <c r="T114" s="54"/>
    </row>
    <row r="115" spans="15:20" x14ac:dyDescent="0.25">
      <c r="O115" s="53"/>
      <c r="P115" s="53"/>
      <c r="Q115" s="53"/>
      <c r="R115" s="53"/>
      <c r="S115" s="53"/>
      <c r="T115" s="54"/>
    </row>
    <row r="116" spans="15:20" x14ac:dyDescent="0.25">
      <c r="T116" s="54"/>
    </row>
    <row r="117" spans="15:20" x14ac:dyDescent="0.25">
      <c r="T117" s="54"/>
    </row>
    <row r="118" spans="15:20" x14ac:dyDescent="0.25">
      <c r="T118" s="54"/>
    </row>
    <row r="119" spans="15:20" x14ac:dyDescent="0.25">
      <c r="T119" s="54"/>
    </row>
    <row r="120" spans="15:20" x14ac:dyDescent="0.25">
      <c r="T120" s="54"/>
    </row>
    <row r="121" spans="15:20" x14ac:dyDescent="0.25">
      <c r="T121" s="54"/>
    </row>
  </sheetData>
  <mergeCells count="3">
    <mergeCell ref="A38:A55"/>
    <mergeCell ref="A9:A32"/>
    <mergeCell ref="A34:A36"/>
  </mergeCells>
  <pageMargins left="0.70866141732283472" right="0.70866141732283472" top="0.74803149606299213" bottom="0.74803149606299213" header="0.31496062992125984" footer="0.31496062992125984"/>
  <pageSetup paperSize="8" scale="64" pageOrder="overThenDown" orientation="portrait" r:id="rId1"/>
  <headerFooter>
    <oddHeader>&amp;L&amp;"-,Bold"Arm Limited is a subsidiary of 
SoftBank Group Corp.&amp;"-,Regular"
&amp;C&amp;"-,Bold"FY2018 Q3
(October 01 to December 31, 2018)&amp;R&amp;"-,Bold"Historical Financial Data 
and Non-Financial KPIs</oddHeader>
    <oddFooter>&amp;LFor more information go to 
www.arm.com/ir&amp;C&amp;P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  <UserInfo>
        <DisplayName>Richard Donaldson</DisplayName>
        <AccountId>20</AccountId>
        <AccountType/>
      </UserInfo>
      <UserInfo>
        <DisplayName>Calum Rooney</DisplayName>
        <AccountId>84</AccountId>
        <AccountType/>
      </UserInfo>
      <UserInfo>
        <DisplayName>Clive Daykin</DisplayName>
        <AccountId>85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7" ma:contentTypeDescription="Create a new document." ma:contentTypeScope="" ma:versionID="20f42ce6e9c820694177bc3eeb64dea9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c65afc12a23a57b5cd90980bd6481f45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45654-C9C4-4572-9744-A2D6DC28EFE1}">
  <ds:schemaRefs>
    <ds:schemaRef ds:uri="http://schemas.microsoft.com/office/2006/metadata/properties"/>
    <ds:schemaRef ds:uri="e13efd2c-e065-4f72-ad76-99620292b05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ef75f59-0989-4fb2-9535-a98fbaee02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CDE122-6359-4DB9-A00F-FC014D976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Ian Thornton</cp:lastModifiedBy>
  <cp:revision/>
  <dcterms:created xsi:type="dcterms:W3CDTF">2016-10-18T11:40:56Z</dcterms:created>
  <dcterms:modified xsi:type="dcterms:W3CDTF">2019-02-01T13:00:31Z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</Properties>
</file>